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mc:AlternateContent xmlns:mc="http://schemas.openxmlformats.org/markup-compatibility/2006">
    <mc:Choice Requires="x15">
      <x15ac:absPath xmlns:x15ac="http://schemas.microsoft.com/office/spreadsheetml/2010/11/ac" url="/Users/markpollard/Documents/latest historical papers/"/>
    </mc:Choice>
  </mc:AlternateContent>
  <xr:revisionPtr revIDLastSave="0" documentId="13_ncr:1_{77B448D4-6D41-1640-96AA-11FE47254928}" xr6:coauthVersionLast="47" xr6:coauthVersionMax="47" xr10:uidLastSave="{00000000-0000-0000-0000-000000000000}"/>
  <bookViews>
    <workbookView xWindow="160" yWindow="740" windowWidth="29400" windowHeight="17080" firstSheet="40" activeTab="51" xr2:uid="{00000000-000D-0000-FFFF-FFFF00000000}"/>
  </bookViews>
  <sheets>
    <sheet name="Wiegleb 1777" sheetId="48" r:id="rId1"/>
    <sheet name="Dize 1790, 1799" sheetId="4" r:id="rId2"/>
    <sheet name="Klaproth 1792-3" sheetId="44" r:id="rId3"/>
    <sheet name="Pearson 1796" sheetId="5" r:id="rId4"/>
    <sheet name="Mongez 1804" sheetId="7" r:id="rId5"/>
    <sheet name="Klaproth 1808" sheetId="29" r:id="rId6"/>
    <sheet name="Klaproth 1815" sheetId="6" r:id="rId7"/>
    <sheet name="Gill 1823" sheetId="41" r:id="rId8"/>
    <sheet name="Parkes 1826" sheetId="34" r:id="rId9"/>
    <sheet name="Hunefeld u. Picht 1827" sheetId="11" r:id="rId10"/>
    <sheet name="Goebel 1830" sheetId="45" r:id="rId11"/>
    <sheet name="Dumas 1833" sheetId="49" r:id="rId12"/>
    <sheet name="Berzelius 1836" sheetId="8" r:id="rId13"/>
    <sheet name="Schubarth 1839" sheetId="31" r:id="rId14"/>
    <sheet name="Goebel 1842" sheetId="1" r:id="rId15"/>
    <sheet name="Kruse 1842" sheetId="28" r:id="rId16"/>
    <sheet name="Schreiber 1842" sheetId="36" r:id="rId17"/>
    <sheet name="v. Santen u. Lisch 1844" sheetId="14" r:id="rId18"/>
    <sheet name="Moessard 1845" sheetId="15" r:id="rId19"/>
    <sheet name="Erdmann 1847 and 1857" sheetId="17" r:id="rId20"/>
    <sheet name="Onnen 1848" sheetId="23" r:id="rId21"/>
    <sheet name="Mallet 1849" sheetId="21" r:id="rId22"/>
    <sheet name="Sabatier and Sabatier 1850" sheetId="33" r:id="rId23"/>
    <sheet name="Wilson 1851" sheetId="26" r:id="rId24"/>
    <sheet name="Berlin 1852" sheetId="13" r:id="rId25"/>
    <sheet name="Bobbiere 1852" sheetId="19" r:id="rId26"/>
    <sheet name="Girardin 1852, 1853" sheetId="16" r:id="rId27"/>
    <sheet name="Phillips 1852" sheetId="2" r:id="rId28"/>
    <sheet name="Wocel 1852-4" sheetId="50" r:id="rId29"/>
    <sheet name="Hawranek 1853" sheetId="20" r:id="rId30"/>
    <sheet name="Wocel 1854" sheetId="25" r:id="rId31"/>
    <sheet name="Napier 1856" sheetId="40" r:id="rId32"/>
    <sheet name="Otto 1855" sheetId="39" r:id="rId33"/>
    <sheet name="Uvarov 1855" sheetId="32" r:id="rId34"/>
    <sheet name="Wocel 1855" sheetId="37" r:id="rId35"/>
    <sheet name="Phillips &amp; Darlington 1857" sheetId="12" r:id="rId36"/>
    <sheet name="Genth 1858" sheetId="18" r:id="rId37"/>
    <sheet name="Fellenberg 1860-6" sheetId="9" r:id="rId38"/>
    <sheet name="Mommsen 1860" sheetId="52" r:id="rId39"/>
    <sheet name="Percy 1861" sheetId="47" r:id="rId40"/>
    <sheet name="Roux 1861" sheetId="27" r:id="rId41"/>
    <sheet name="Abel and Field 1862" sheetId="53" r:id="rId42"/>
    <sheet name="Wilson 1862" sheetId="35" r:id="rId43"/>
    <sheet name="Commaille 1863" sheetId="10" r:id="rId44"/>
    <sheet name="Delvaux 1863" sheetId="46" r:id="rId45"/>
    <sheet name="Bischoff 1865" sheetId="30" r:id="rId46"/>
    <sheet name="Church 1865" sheetId="24" r:id="rId47"/>
    <sheet name="Wibel 1865" sheetId="42" r:id="rId48"/>
    <sheet name="Struve 1866" sheetId="43" r:id="rId49"/>
    <sheet name="Stolba 1867" sheetId="22" r:id="rId50"/>
    <sheet name="von Sacken 1868" sheetId="38" r:id="rId51"/>
    <sheet name="Bibra 1869" sheetId="3" r:id="rId5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90" i="50" l="1"/>
  <c r="K91" i="50"/>
  <c r="K92" i="50"/>
  <c r="K93" i="50"/>
  <c r="K94" i="50"/>
  <c r="K95" i="50"/>
  <c r="K96" i="50"/>
  <c r="K97" i="50"/>
  <c r="K98" i="50"/>
  <c r="K99" i="50"/>
  <c r="K100" i="50"/>
  <c r="K101" i="50"/>
  <c r="K102" i="50"/>
  <c r="K103" i="50"/>
  <c r="K104" i="50"/>
  <c r="K105" i="50"/>
  <c r="K106" i="50"/>
  <c r="K107" i="50"/>
  <c r="K89" i="50"/>
  <c r="K86" i="50"/>
  <c r="K76" i="50"/>
  <c r="K77" i="50"/>
  <c r="K78" i="50"/>
  <c r="K79" i="50"/>
  <c r="K80" i="50"/>
  <c r="K81" i="50"/>
  <c r="K82" i="50"/>
  <c r="K83" i="50"/>
  <c r="K63" i="50"/>
  <c r="K64" i="50"/>
  <c r="K65" i="50"/>
  <c r="K66" i="50"/>
  <c r="K67" i="50"/>
  <c r="K68" i="50"/>
  <c r="K69" i="50"/>
  <c r="K70" i="50"/>
  <c r="K71" i="50"/>
  <c r="K72" i="50"/>
  <c r="K73" i="50"/>
  <c r="K74" i="50"/>
  <c r="K75" i="50"/>
  <c r="K45" i="50"/>
  <c r="K46" i="50"/>
  <c r="K47" i="50"/>
  <c r="K48" i="50"/>
  <c r="K49" i="50"/>
  <c r="K50" i="50"/>
  <c r="K51" i="50"/>
  <c r="K52" i="50"/>
  <c r="K53" i="50"/>
  <c r="K54" i="50"/>
  <c r="K55" i="50"/>
  <c r="K56" i="50"/>
  <c r="K57" i="50"/>
  <c r="K58" i="50"/>
  <c r="K59" i="50"/>
  <c r="K60" i="50"/>
  <c r="K61" i="50"/>
  <c r="K62" i="50"/>
  <c r="K44" i="50"/>
  <c r="K34" i="50"/>
  <c r="K35" i="50"/>
  <c r="K36" i="50"/>
  <c r="K37" i="50"/>
  <c r="K38" i="50"/>
  <c r="K39" i="50"/>
  <c r="K40" i="50"/>
  <c r="K41" i="50"/>
  <c r="K21" i="50"/>
  <c r="K22" i="50"/>
  <c r="K23" i="50"/>
  <c r="K24" i="50"/>
  <c r="K25" i="50"/>
  <c r="K26" i="50"/>
  <c r="K27" i="50"/>
  <c r="K28" i="50"/>
  <c r="K29" i="50"/>
  <c r="K30" i="50"/>
  <c r="K31" i="50"/>
  <c r="K32" i="50"/>
  <c r="K33" i="50"/>
  <c r="K20" i="50"/>
  <c r="K5" i="50"/>
  <c r="K15" i="50"/>
  <c r="K14" i="50"/>
  <c r="K13" i="50"/>
  <c r="K12" i="50"/>
  <c r="K11" i="50"/>
  <c r="K10" i="50"/>
  <c r="K9" i="50"/>
  <c r="K8" i="50"/>
  <c r="K7" i="50"/>
  <c r="K6" i="50"/>
  <c r="C29" i="41"/>
  <c r="B29" i="41"/>
  <c r="B20" i="41"/>
  <c r="Q103" i="37"/>
  <c r="Q104" i="37"/>
  <c r="Q105" i="37"/>
  <c r="Q106" i="37"/>
  <c r="Q107" i="37"/>
  <c r="Q108" i="37"/>
  <c r="Q109" i="37"/>
  <c r="Q110" i="37"/>
  <c r="Q111" i="37"/>
  <c r="Q112" i="37"/>
  <c r="Q113" i="37"/>
  <c r="Q114" i="37"/>
  <c r="Q115" i="37"/>
  <c r="Q116" i="37"/>
  <c r="Q117" i="37"/>
  <c r="Q118" i="37"/>
  <c r="Q119" i="37"/>
  <c r="Q120" i="37"/>
  <c r="Q121" i="37"/>
  <c r="Q122" i="37"/>
  <c r="Q123" i="37"/>
  <c r="Q124" i="37"/>
  <c r="Q125" i="37"/>
  <c r="Q126" i="37"/>
  <c r="Q127" i="37"/>
  <c r="Q128" i="37"/>
  <c r="Q129" i="37"/>
  <c r="Q130" i="37"/>
  <c r="Q131" i="37"/>
  <c r="Q132" i="37"/>
  <c r="Q77" i="37"/>
  <c r="Q78" i="37"/>
  <c r="Q79" i="37"/>
  <c r="Q80" i="37"/>
  <c r="Q81" i="37"/>
  <c r="Q82" i="37"/>
  <c r="Q83" i="37"/>
  <c r="Q84" i="37"/>
  <c r="Q85" i="37"/>
  <c r="Q86" i="37"/>
  <c r="Q87" i="37"/>
  <c r="Q88" i="37"/>
  <c r="Q89" i="37"/>
  <c r="Q90" i="37"/>
  <c r="Q91" i="37"/>
  <c r="Q92" i="37"/>
  <c r="Q93" i="37"/>
  <c r="Q94" i="37"/>
  <c r="Q95" i="37"/>
  <c r="Q96" i="37"/>
  <c r="Q97" i="37"/>
  <c r="Q98" i="37"/>
  <c r="Q99" i="37"/>
  <c r="Q100" i="37"/>
  <c r="Q101" i="37"/>
  <c r="Q102" i="37"/>
  <c r="Q53" i="37"/>
  <c r="Q54" i="37"/>
  <c r="Q55" i="37"/>
  <c r="Q56" i="37"/>
  <c r="Q57" i="37"/>
  <c r="Q58" i="37"/>
  <c r="Q59" i="37"/>
  <c r="Q60" i="37"/>
  <c r="Q61" i="37"/>
  <c r="Q62" i="37"/>
  <c r="Q63" i="37"/>
  <c r="Q64" i="37"/>
  <c r="Q65" i="37"/>
  <c r="Q66" i="37"/>
  <c r="Q67" i="37"/>
  <c r="Q68" i="37"/>
  <c r="Q69" i="37"/>
  <c r="Q70" i="37"/>
  <c r="Q71" i="37"/>
  <c r="Q72" i="37"/>
  <c r="Q73" i="37"/>
  <c r="Q74" i="37"/>
  <c r="Q75" i="37"/>
  <c r="Q76" i="37"/>
  <c r="Q24" i="37"/>
  <c r="Q25" i="37"/>
  <c r="Q26" i="37"/>
  <c r="Q27" i="37"/>
  <c r="Q28" i="37"/>
  <c r="Q29" i="37"/>
  <c r="Q30" i="37"/>
  <c r="Q31" i="37"/>
  <c r="Q32" i="37"/>
  <c r="Q33" i="37"/>
  <c r="Q34" i="37"/>
  <c r="Q35" i="37"/>
  <c r="Q36" i="37"/>
  <c r="Q37" i="37"/>
  <c r="Q38" i="37"/>
  <c r="Q39" i="37"/>
  <c r="Q40" i="37"/>
  <c r="Q41" i="37"/>
  <c r="Q42" i="37"/>
  <c r="Q43" i="37"/>
  <c r="Q44" i="37"/>
  <c r="Q45" i="37"/>
  <c r="Q46" i="37"/>
  <c r="Q47" i="37"/>
  <c r="Q48" i="37"/>
  <c r="Q49" i="37"/>
  <c r="Q50" i="37"/>
  <c r="Q51" i="37"/>
  <c r="Q52" i="37"/>
  <c r="Q3" i="37"/>
  <c r="Q4" i="37"/>
  <c r="Q5" i="37"/>
  <c r="Q6" i="37"/>
  <c r="Q7" i="37"/>
  <c r="Q8" i="37"/>
  <c r="Q9" i="37"/>
  <c r="Q10" i="37"/>
  <c r="Q11" i="37"/>
  <c r="Q12" i="37"/>
  <c r="Q13" i="37"/>
  <c r="Q14" i="37"/>
  <c r="Q15" i="37"/>
  <c r="Q16" i="37"/>
  <c r="Q17" i="37"/>
  <c r="Q18" i="37"/>
  <c r="Q19" i="37"/>
  <c r="Q20" i="37"/>
  <c r="Q21" i="37"/>
  <c r="Q22" i="37"/>
  <c r="Q23" i="37"/>
  <c r="Q2" i="37"/>
  <c r="J6" i="35"/>
  <c r="J7" i="35"/>
  <c r="J8" i="35"/>
  <c r="J9" i="35"/>
  <c r="J10" i="35"/>
  <c r="J11" i="35"/>
  <c r="J12" i="35"/>
  <c r="J13" i="35"/>
  <c r="J14" i="35"/>
  <c r="J15" i="35"/>
  <c r="J16" i="35"/>
  <c r="J17" i="35"/>
  <c r="J18" i="35"/>
  <c r="J19" i="35"/>
  <c r="J20" i="35"/>
  <c r="J21" i="35"/>
  <c r="J22" i="35"/>
  <c r="J23" i="35"/>
  <c r="J24" i="35"/>
  <c r="J25" i="35"/>
  <c r="J26" i="35"/>
  <c r="J27" i="35"/>
  <c r="J28" i="35"/>
  <c r="J29" i="35"/>
  <c r="J30" i="35"/>
  <c r="J31" i="35"/>
  <c r="J32" i="35"/>
  <c r="J33" i="35"/>
  <c r="J34" i="35"/>
  <c r="J35" i="35"/>
  <c r="J36" i="35"/>
  <c r="J37" i="35"/>
  <c r="J38" i="35"/>
  <c r="J39" i="35"/>
  <c r="J40" i="35"/>
  <c r="J41" i="35"/>
  <c r="J42" i="35"/>
  <c r="J43" i="35"/>
  <c r="J5" i="35"/>
  <c r="P6" i="34"/>
  <c r="P7" i="34"/>
  <c r="P8" i="34"/>
  <c r="P9" i="34"/>
  <c r="P10" i="34"/>
  <c r="P11" i="34"/>
  <c r="P12" i="34"/>
  <c r="P13" i="34"/>
  <c r="P14" i="34"/>
  <c r="P15" i="34"/>
  <c r="P16" i="34"/>
  <c r="P17" i="34"/>
  <c r="P18" i="34"/>
  <c r="P19" i="34"/>
  <c r="P20" i="34"/>
  <c r="P21" i="34"/>
  <c r="P22" i="34"/>
  <c r="P23" i="34"/>
  <c r="P24" i="34"/>
  <c r="P25" i="34"/>
  <c r="P26" i="34"/>
  <c r="P5" i="34"/>
  <c r="H19" i="16"/>
  <c r="J6" i="27"/>
  <c r="J7" i="27"/>
  <c r="J8" i="27"/>
  <c r="J5" i="27"/>
  <c r="H30" i="16"/>
  <c r="H31" i="16"/>
  <c r="H29" i="16"/>
  <c r="H27" i="16"/>
  <c r="H28" i="16"/>
  <c r="H21" i="16"/>
  <c r="H22" i="16"/>
  <c r="H23" i="16"/>
  <c r="H25" i="16"/>
  <c r="H26" i="16"/>
  <c r="H20" i="16"/>
  <c r="H15" i="16"/>
  <c r="H16" i="16"/>
  <c r="H17" i="16"/>
  <c r="H18" i="16"/>
  <c r="H14" i="16"/>
  <c r="K6" i="25"/>
  <c r="K7" i="25"/>
  <c r="K8" i="25"/>
  <c r="K9" i="25"/>
  <c r="K10" i="25"/>
  <c r="K11" i="25"/>
  <c r="K12" i="25"/>
  <c r="K13" i="25"/>
  <c r="K14" i="25"/>
  <c r="K15" i="25"/>
  <c r="K5" i="25"/>
  <c r="H6" i="24"/>
  <c r="H7" i="24"/>
  <c r="H8" i="24"/>
  <c r="H5" i="24"/>
  <c r="K6" i="23"/>
  <c r="K7" i="23"/>
  <c r="K8" i="23"/>
  <c r="K9" i="23"/>
  <c r="K10" i="23"/>
  <c r="K11" i="23"/>
  <c r="K12" i="23"/>
  <c r="K13" i="23"/>
  <c r="K5" i="23"/>
  <c r="L6" i="22"/>
  <c r="L7" i="22"/>
  <c r="L8" i="22"/>
  <c r="L9" i="22"/>
  <c r="L10" i="22"/>
  <c r="L11" i="22"/>
  <c r="L12" i="22"/>
  <c r="L13" i="22"/>
  <c r="L14" i="22"/>
  <c r="L15" i="22"/>
  <c r="L16" i="22"/>
  <c r="L17" i="22"/>
  <c r="L18" i="22"/>
  <c r="L19" i="22"/>
  <c r="L20" i="22"/>
  <c r="L21" i="22"/>
  <c r="L22" i="22"/>
  <c r="L23" i="22"/>
  <c r="L24" i="22"/>
  <c r="L25" i="22"/>
  <c r="L26" i="22"/>
  <c r="L27" i="22"/>
  <c r="L28" i="22"/>
  <c r="L5" i="22"/>
  <c r="H43" i="21"/>
  <c r="H39" i="21"/>
  <c r="H40" i="21"/>
  <c r="H41" i="21"/>
  <c r="H42" i="21"/>
  <c r="H44" i="21"/>
  <c r="H45" i="21"/>
  <c r="H38" i="21"/>
  <c r="J28" i="21"/>
  <c r="J29" i="21"/>
  <c r="J30" i="21"/>
  <c r="J31" i="21"/>
  <c r="J32" i="21"/>
  <c r="J33" i="21"/>
  <c r="J34" i="21"/>
  <c r="J27" i="21"/>
  <c r="N23" i="21"/>
  <c r="N24" i="21"/>
  <c r="N7" i="21"/>
  <c r="N8" i="21"/>
  <c r="N9" i="21"/>
  <c r="N10" i="21"/>
  <c r="N11" i="21"/>
  <c r="N12" i="21"/>
  <c r="N13" i="21"/>
  <c r="N14" i="21"/>
  <c r="N15" i="21"/>
  <c r="N16" i="21"/>
  <c r="N17" i="21"/>
  <c r="N18" i="21"/>
  <c r="N19" i="21"/>
  <c r="N20" i="21"/>
  <c r="N21" i="21"/>
  <c r="N6" i="21"/>
  <c r="A7" i="21"/>
  <c r="A8" i="21" s="1"/>
  <c r="A9" i="21" s="1"/>
  <c r="A10" i="21" s="1"/>
  <c r="A11" i="21" s="1"/>
  <c r="A12" i="21" s="1"/>
  <c r="A13" i="21" s="1"/>
  <c r="A14" i="21" s="1"/>
  <c r="A15" i="21" s="1"/>
  <c r="A16" i="21" s="1"/>
  <c r="A17" i="21" s="1"/>
  <c r="A18" i="21" s="1"/>
  <c r="A19" i="21" s="1"/>
  <c r="A20" i="21" s="1"/>
  <c r="A21" i="21" s="1"/>
  <c r="H6" i="20"/>
  <c r="H7" i="20"/>
  <c r="H8" i="20"/>
  <c r="H5" i="20"/>
  <c r="G15" i="19"/>
  <c r="G6" i="19"/>
  <c r="G7" i="19"/>
  <c r="G8" i="19"/>
  <c r="G9" i="19"/>
  <c r="G10" i="19"/>
  <c r="G11" i="19"/>
  <c r="G12" i="19"/>
  <c r="G13" i="19"/>
  <c r="G14" i="19"/>
  <c r="G5" i="19"/>
  <c r="N13" i="18"/>
  <c r="N14" i="18"/>
  <c r="N10" i="18"/>
  <c r="N11" i="18"/>
  <c r="N12" i="18"/>
  <c r="N6" i="18"/>
  <c r="N7" i="18"/>
  <c r="N8" i="18"/>
  <c r="N9" i="18"/>
  <c r="N5" i="18"/>
  <c r="I17" i="17"/>
  <c r="I18" i="17"/>
  <c r="I15" i="17"/>
  <c r="I16" i="17"/>
  <c r="I6" i="17"/>
  <c r="I7" i="17"/>
  <c r="I8" i="17"/>
  <c r="I9" i="17"/>
  <c r="I10" i="17"/>
  <c r="I11" i="17"/>
  <c r="I12" i="17"/>
  <c r="I5" i="17"/>
  <c r="G6" i="8"/>
  <c r="G7" i="8"/>
  <c r="G8" i="8"/>
  <c r="G9" i="8"/>
  <c r="G10" i="8"/>
  <c r="G11" i="8"/>
  <c r="G12" i="8"/>
  <c r="G13" i="8"/>
  <c r="G14" i="8"/>
  <c r="G5" i="8"/>
  <c r="N3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173" i="13"/>
  <c r="A174" i="13"/>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J136" i="13"/>
  <c r="J137" i="13"/>
  <c r="J138" i="13"/>
  <c r="J139" i="13"/>
  <c r="J140" i="13"/>
  <c r="J141" i="13"/>
  <c r="J142" i="13"/>
  <c r="J143" i="13"/>
  <c r="J144" i="13"/>
  <c r="J145" i="13"/>
  <c r="J146" i="13"/>
  <c r="J147" i="13"/>
  <c r="J148" i="13"/>
  <c r="J149" i="13"/>
  <c r="J150" i="13"/>
  <c r="J151" i="13"/>
  <c r="J152" i="13"/>
  <c r="J153" i="13"/>
  <c r="J154" i="13"/>
  <c r="J155" i="13"/>
  <c r="J118" i="13"/>
  <c r="J119" i="13"/>
  <c r="J120" i="13"/>
  <c r="J121" i="13"/>
  <c r="J122" i="13"/>
  <c r="J123" i="13"/>
  <c r="J124" i="13"/>
  <c r="J125" i="13"/>
  <c r="J126" i="13"/>
  <c r="J127" i="13"/>
  <c r="J128" i="13"/>
  <c r="J129" i="13"/>
  <c r="J130" i="13"/>
  <c r="J131" i="13"/>
  <c r="J132" i="13"/>
  <c r="J133" i="13"/>
  <c r="J134" i="13"/>
  <c r="A137" i="13"/>
  <c r="A138" i="13" s="1"/>
  <c r="A139" i="13" s="1"/>
  <c r="A140" i="13" s="1"/>
  <c r="A141" i="13" s="1"/>
  <c r="A142" i="13" s="1"/>
  <c r="A143" i="13" s="1"/>
  <c r="A144" i="13" s="1"/>
  <c r="A145" i="13" s="1"/>
  <c r="A146" i="13" s="1"/>
  <c r="A147" i="13" s="1"/>
  <c r="A148" i="13" s="1"/>
  <c r="A149" i="13" s="1"/>
  <c r="A150" i="13" s="1"/>
  <c r="A151" i="13" s="1"/>
  <c r="A152" i="13" s="1"/>
  <c r="A153" i="13" s="1"/>
  <c r="A154" i="13" s="1"/>
  <c r="A155" i="13" s="1"/>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O6" i="3"/>
  <c r="O7" i="3"/>
  <c r="O8" i="3"/>
  <c r="O9" i="3"/>
  <c r="O10" i="3"/>
  <c r="O11" i="3"/>
  <c r="O12" i="3"/>
  <c r="O13" i="3"/>
  <c r="O14" i="3"/>
  <c r="O15" i="3"/>
  <c r="O16" i="3"/>
  <c r="O17" i="3"/>
  <c r="O18" i="3"/>
  <c r="O19" i="3"/>
  <c r="O20" i="3"/>
  <c r="O21" i="3"/>
  <c r="O22"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V97" i="3"/>
  <c r="O98" i="3"/>
  <c r="O99" i="3"/>
  <c r="O100" i="3"/>
  <c r="O101" i="3"/>
  <c r="O102" i="3"/>
  <c r="O103" i="3"/>
  <c r="O104" i="3"/>
  <c r="O105" i="3"/>
  <c r="O106" i="3"/>
  <c r="O107" i="3"/>
  <c r="O108" i="3"/>
  <c r="O109" i="3"/>
  <c r="O110" i="3"/>
  <c r="O111" i="3"/>
  <c r="O112" i="3"/>
  <c r="O113" i="3"/>
  <c r="O114" i="3"/>
  <c r="O115" i="3"/>
  <c r="O116" i="3"/>
  <c r="O117" i="3"/>
  <c r="O118"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A179" i="3"/>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6" i="3"/>
  <c r="A207" i="3"/>
  <c r="A208" i="3" s="1"/>
  <c r="A209" i="3" s="1"/>
  <c r="A210" i="3" s="1"/>
  <c r="A211" i="3" s="1"/>
  <c r="A212" i="3" s="1"/>
  <c r="A213" i="3" s="1"/>
  <c r="A214" i="3" s="1"/>
  <c r="A215" i="3" s="1"/>
  <c r="A216" i="3" s="1"/>
  <c r="A217" i="3" s="1"/>
  <c r="A218" i="3" s="1"/>
  <c r="A219" i="3" s="1"/>
  <c r="A220" i="3" s="1"/>
  <c r="A221" i="3" s="1"/>
  <c r="A222" i="3" s="1"/>
  <c r="A223" i="3" s="1"/>
  <c r="O207" i="3"/>
  <c r="O208" i="3"/>
  <c r="O209" i="3"/>
  <c r="O210" i="3"/>
  <c r="O211" i="3"/>
  <c r="O212" i="3"/>
  <c r="O213" i="3"/>
  <c r="O214" i="3"/>
  <c r="O215" i="3"/>
  <c r="O216" i="3"/>
  <c r="O217" i="3"/>
  <c r="O218" i="3"/>
  <c r="O219" i="3"/>
  <c r="O220" i="3"/>
  <c r="O221" i="3"/>
  <c r="O222" i="3"/>
  <c r="O223" i="3"/>
  <c r="Q227" i="3"/>
  <c r="O227" i="3" s="1"/>
  <c r="A228" i="3"/>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Q228" i="3"/>
  <c r="O228" i="3" s="1"/>
  <c r="Q229" i="3"/>
  <c r="O229" i="3" s="1"/>
  <c r="Q230" i="3"/>
  <c r="O230" i="3" s="1"/>
  <c r="Q231" i="3"/>
  <c r="O231" i="3" s="1"/>
  <c r="Q232" i="3"/>
  <c r="O232" i="3" s="1"/>
  <c r="Q233" i="3"/>
  <c r="O233" i="3" s="1"/>
  <c r="Q234" i="3"/>
  <c r="O234" i="3" s="1"/>
  <c r="Q235" i="3"/>
  <c r="O235" i="3" s="1"/>
  <c r="Q236" i="3"/>
  <c r="O236" i="3" s="1"/>
  <c r="Q237" i="3"/>
  <c r="O237" i="3" s="1"/>
  <c r="Q238" i="3"/>
  <c r="O238" i="3"/>
  <c r="Q239" i="3"/>
  <c r="O239" i="3" s="1"/>
  <c r="Q240" i="3"/>
  <c r="O240" i="3" s="1"/>
  <c r="Q241" i="3"/>
  <c r="O241" i="3" s="1"/>
  <c r="Q242" i="3"/>
  <c r="O242" i="3" s="1"/>
  <c r="Q243" i="3"/>
  <c r="O243" i="3" s="1"/>
  <c r="Q244" i="3"/>
  <c r="O244" i="3" s="1"/>
  <c r="Q245" i="3"/>
  <c r="O245" i="3" s="1"/>
  <c r="Q246" i="3"/>
  <c r="O246" i="3" s="1"/>
  <c r="Q247" i="3"/>
  <c r="O247" i="3" s="1"/>
  <c r="Q248" i="3"/>
  <c r="O248" i="3" s="1"/>
  <c r="Q249" i="3"/>
  <c r="O249" i="3" s="1"/>
  <c r="Q250" i="3"/>
  <c r="O250" i="3" s="1"/>
  <c r="Q251" i="3"/>
  <c r="O251" i="3" s="1"/>
  <c r="O351" i="3"/>
  <c r="A352" i="3"/>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7" i="3"/>
  <c r="A388" i="3"/>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51" i="3" s="1"/>
  <c r="A452" i="3" s="1"/>
  <c r="A453" i="3" s="1"/>
  <c r="A454" i="3" s="1"/>
  <c r="A455" i="3" s="1"/>
  <c r="A456"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3" i="3" s="1"/>
  <c r="A484" i="3" s="1"/>
  <c r="A485" i="3" s="1"/>
  <c r="A486" i="3" s="1"/>
  <c r="A487" i="3" s="1"/>
  <c r="A488" i="3" s="1"/>
  <c r="A489" i="3" s="1"/>
  <c r="A490" i="3" s="1"/>
  <c r="A491" i="3" s="1"/>
  <c r="A492" i="3" s="1"/>
  <c r="A493" i="3" s="1"/>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51" i="3"/>
  <c r="O452" i="3"/>
  <c r="O453" i="3"/>
  <c r="O454" i="3"/>
  <c r="O455" i="3"/>
  <c r="O456" i="3"/>
  <c r="O459" i="3"/>
  <c r="O460" i="3"/>
  <c r="O461" i="3"/>
  <c r="O462" i="3"/>
  <c r="O463" i="3"/>
  <c r="O464" i="3"/>
  <c r="O465" i="3"/>
  <c r="O466" i="3"/>
  <c r="O467" i="3"/>
  <c r="O468" i="3"/>
  <c r="O469" i="3"/>
  <c r="O470" i="3"/>
  <c r="O471" i="3"/>
  <c r="O472" i="3"/>
  <c r="O473" i="3"/>
  <c r="O474" i="3"/>
  <c r="O475" i="3"/>
  <c r="O476" i="3"/>
  <c r="O477" i="3"/>
  <c r="O478" i="3"/>
  <c r="O479" i="3"/>
  <c r="O480" i="3"/>
  <c r="O483" i="3"/>
  <c r="O484" i="3"/>
  <c r="O485" i="3"/>
  <c r="O486" i="3"/>
  <c r="O487" i="3"/>
  <c r="O488" i="3"/>
  <c r="O489" i="3"/>
  <c r="O490" i="3"/>
  <c r="O491" i="3"/>
  <c r="O492" i="3"/>
  <c r="O493" i="3"/>
  <c r="O496" i="3"/>
  <c r="A497" i="3"/>
  <c r="A498" i="3" s="1"/>
  <c r="A499" i="3" s="1"/>
  <c r="A500" i="3" s="1"/>
  <c r="A501" i="3" s="1"/>
  <c r="A502" i="3" s="1"/>
  <c r="A503" i="3" s="1"/>
  <c r="A504" i="3" s="1"/>
  <c r="A505" i="3" s="1"/>
  <c r="A506" i="3" s="1"/>
  <c r="O497" i="3"/>
  <c r="O498" i="3"/>
  <c r="O499" i="3"/>
  <c r="O500" i="3"/>
  <c r="O501" i="3"/>
  <c r="O502" i="3"/>
  <c r="O503" i="3"/>
  <c r="O504" i="3"/>
  <c r="O505" i="3"/>
  <c r="O506" i="3"/>
  <c r="O509" i="3"/>
  <c r="A510" i="3"/>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O510" i="3"/>
  <c r="O511" i="3"/>
  <c r="O512" i="3"/>
  <c r="O513" i="3"/>
  <c r="O514" i="3"/>
  <c r="O515" i="3"/>
  <c r="O516" i="3"/>
  <c r="O517" i="3"/>
  <c r="O518" i="3"/>
  <c r="O519" i="3"/>
  <c r="O520" i="3"/>
  <c r="O521" i="3"/>
  <c r="O522" i="3"/>
  <c r="O523" i="3"/>
  <c r="O524" i="3"/>
  <c r="O525" i="3"/>
  <c r="O526" i="3"/>
  <c r="O527" i="3"/>
  <c r="O528" i="3"/>
  <c r="O529" i="3"/>
  <c r="O530" i="3"/>
  <c r="O534" i="3"/>
  <c r="A535" i="3"/>
  <c r="A536" i="3" s="1"/>
  <c r="A537" i="3" s="1"/>
  <c r="A540" i="3" s="1"/>
  <c r="O535" i="3"/>
  <c r="O536" i="3"/>
  <c r="O537" i="3"/>
  <c r="O540" i="3"/>
  <c r="O544" i="3"/>
  <c r="A545" i="3"/>
  <c r="A546" i="3" s="1"/>
  <c r="A547" i="3" s="1"/>
  <c r="A548" i="3" s="1"/>
  <c r="A549" i="3" s="1"/>
  <c r="A550" i="3" s="1"/>
  <c r="A551" i="3" s="1"/>
  <c r="A552" i="3" s="1"/>
  <c r="A553" i="3" s="1"/>
  <c r="A554" i="3" s="1"/>
  <c r="A556" i="3" s="1"/>
  <c r="A557" i="3" s="1"/>
  <c r="A558" i="3" s="1"/>
  <c r="A560" i="3" s="1"/>
  <c r="O545" i="3"/>
  <c r="O546" i="3"/>
  <c r="O547" i="3"/>
  <c r="O548" i="3"/>
  <c r="O549" i="3"/>
  <c r="O550" i="3"/>
  <c r="O551" i="3"/>
  <c r="O552" i="3"/>
  <c r="O553" i="3"/>
  <c r="O554" i="3"/>
  <c r="O556" i="3"/>
  <c r="O557" i="3"/>
  <c r="O558" i="3"/>
  <c r="O560" i="3"/>
  <c r="O563" i="3"/>
  <c r="O564" i="3"/>
  <c r="O565" i="3"/>
  <c r="A566" i="3"/>
  <c r="A567" i="3" s="1"/>
  <c r="A568" i="3" s="1"/>
  <c r="A569" i="3" s="1"/>
  <c r="A571" i="3" s="1"/>
  <c r="A572" i="3" s="1"/>
  <c r="A573" i="3" s="1"/>
  <c r="A574" i="3" s="1"/>
  <c r="A575" i="3" s="1"/>
  <c r="A576" i="3" s="1"/>
  <c r="A578" i="3" s="1"/>
  <c r="A579" i="3" s="1"/>
  <c r="A580" i="3" s="1"/>
  <c r="A581" i="3" s="1"/>
  <c r="A582" i="3" s="1"/>
  <c r="A583" i="3" s="1"/>
  <c r="A584" i="3" s="1"/>
  <c r="A585" i="3" s="1"/>
  <c r="A586" i="3" s="1"/>
  <c r="A587" i="3" s="1"/>
  <c r="A589" i="3" s="1"/>
  <c r="A590" i="3" s="1"/>
  <c r="A591" i="3" s="1"/>
  <c r="A592" i="3" s="1"/>
  <c r="A593" i="3" s="1"/>
  <c r="A594" i="3" s="1"/>
  <c r="A595" i="3" s="1"/>
  <c r="A596" i="3" s="1"/>
  <c r="O566" i="3"/>
  <c r="O567" i="3"/>
  <c r="O568" i="3"/>
  <c r="O569" i="3"/>
  <c r="O571" i="3"/>
  <c r="O572" i="3"/>
  <c r="O573" i="3"/>
  <c r="O574" i="3"/>
  <c r="O575" i="3"/>
  <c r="O576" i="3"/>
  <c r="O578" i="3"/>
  <c r="O579" i="3"/>
  <c r="O580" i="3"/>
  <c r="O581" i="3"/>
  <c r="O582" i="3"/>
  <c r="O583" i="3"/>
  <c r="O584" i="3"/>
  <c r="O585" i="3"/>
  <c r="O586" i="3"/>
  <c r="O587" i="3"/>
  <c r="O589" i="3"/>
  <c r="O590" i="3"/>
  <c r="O591" i="3"/>
  <c r="O592" i="3"/>
  <c r="O593" i="3"/>
  <c r="O594" i="3"/>
  <c r="O595" i="3"/>
  <c r="O596" i="3"/>
  <c r="O598" i="3"/>
  <c r="O599" i="3"/>
  <c r="O600" i="3"/>
  <c r="O602" i="3"/>
  <c r="O603" i="3"/>
  <c r="O604" i="3"/>
  <c r="O606" i="3"/>
  <c r="O607" i="3"/>
  <c r="O608" i="3"/>
  <c r="O609" i="3"/>
  <c r="O611" i="3"/>
  <c r="O612" i="3"/>
  <c r="O613" i="3"/>
  <c r="O614" i="3"/>
  <c r="O615" i="3"/>
  <c r="O616" i="3"/>
  <c r="O617" i="3"/>
  <c r="O618" i="3"/>
  <c r="O619" i="3"/>
  <c r="O620" i="3"/>
  <c r="O621" i="3"/>
  <c r="O623" i="3"/>
  <c r="A624" i="3"/>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O624" i="3"/>
  <c r="O625" i="3"/>
  <c r="O626" i="3"/>
  <c r="O627" i="3"/>
  <c r="O628" i="3"/>
  <c r="O629" i="3"/>
  <c r="O630" i="3"/>
  <c r="O631" i="3"/>
  <c r="O632" i="3"/>
  <c r="O633" i="3"/>
  <c r="O634" i="3"/>
  <c r="O635" i="3"/>
  <c r="O636" i="3"/>
  <c r="O637" i="3"/>
  <c r="O638" i="3"/>
  <c r="O639" i="3"/>
  <c r="O640" i="3"/>
  <c r="O641" i="3"/>
  <c r="O642" i="3"/>
  <c r="O643" i="3"/>
  <c r="O644" i="3"/>
  <c r="O645" i="3"/>
  <c r="O646" i="3"/>
  <c r="O647" i="3"/>
  <c r="O649" i="3"/>
  <c r="O650" i="3"/>
  <c r="O652" i="3"/>
  <c r="O653" i="3"/>
  <c r="O654" i="3"/>
  <c r="O655" i="3"/>
  <c r="O656" i="3"/>
  <c r="O660" i="3"/>
  <c r="O661" i="3"/>
  <c r="O662" i="3"/>
  <c r="O663" i="3"/>
  <c r="O664" i="3"/>
  <c r="O666" i="3"/>
  <c r="A667" i="3"/>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1" i="3" s="1"/>
  <c r="A722" i="3" s="1"/>
  <c r="A723" i="3" s="1"/>
  <c r="A724" i="3" s="1"/>
  <c r="A725" i="3" s="1"/>
  <c r="A726" i="3" s="1"/>
  <c r="A727" i="3" s="1"/>
  <c r="A728" i="3" s="1"/>
  <c r="A729" i="3" s="1"/>
  <c r="A730" i="3" s="1"/>
  <c r="A731" i="3" s="1"/>
  <c r="A732" i="3" s="1"/>
  <c r="A733" i="3" s="1"/>
  <c r="O667" i="3"/>
  <c r="O668" i="3"/>
  <c r="O669" i="3"/>
  <c r="O670" i="3"/>
  <c r="O671" i="3"/>
  <c r="O672" i="3"/>
  <c r="O673" i="3"/>
  <c r="O674" i="3"/>
  <c r="O675" i="3"/>
  <c r="O676" i="3"/>
  <c r="O677" i="3"/>
  <c r="O678" i="3"/>
  <c r="O679" i="3"/>
  <c r="O680" i="3"/>
  <c r="O681" i="3"/>
  <c r="O682" i="3"/>
  <c r="O683" i="3"/>
  <c r="O684" i="3"/>
  <c r="O685" i="3"/>
  <c r="O686" i="3"/>
  <c r="O687" i="3"/>
  <c r="O688" i="3"/>
  <c r="O689" i="3"/>
  <c r="O690" i="3"/>
  <c r="O691" i="3"/>
  <c r="O692" i="3"/>
  <c r="O694" i="3"/>
  <c r="O695" i="3"/>
  <c r="O696" i="3"/>
  <c r="O697" i="3"/>
  <c r="O698" i="3"/>
  <c r="O699" i="3"/>
  <c r="O700" i="3"/>
  <c r="O701" i="3"/>
  <c r="O702" i="3"/>
  <c r="O703" i="3"/>
  <c r="O704" i="3"/>
  <c r="O705" i="3"/>
  <c r="O706" i="3"/>
  <c r="O707" i="3"/>
  <c r="O708" i="3"/>
  <c r="O709" i="3"/>
  <c r="O710" i="3"/>
  <c r="O711" i="3"/>
  <c r="O712" i="3"/>
  <c r="O713" i="3"/>
  <c r="O714" i="3"/>
  <c r="O715" i="3"/>
  <c r="O716" i="3"/>
  <c r="O717" i="3"/>
  <c r="O718" i="3"/>
  <c r="O719" i="3"/>
  <c r="O721" i="3"/>
  <c r="O722" i="3"/>
  <c r="O723" i="3"/>
  <c r="O724" i="3"/>
  <c r="O725" i="3"/>
  <c r="O726" i="3"/>
  <c r="O727" i="3"/>
  <c r="O728" i="3"/>
  <c r="O729" i="3"/>
  <c r="O730" i="3"/>
  <c r="O731" i="3"/>
  <c r="O732" i="3"/>
  <c r="O733" i="3"/>
  <c r="O735" i="3"/>
  <c r="A736" i="3"/>
  <c r="A737" i="3" s="1"/>
  <c r="A738" i="3" s="1"/>
  <c r="A739" i="3" s="1"/>
  <c r="A740" i="3" s="1"/>
  <c r="A741" i="3" s="1"/>
  <c r="A742" i="3" s="1"/>
  <c r="A743" i="3" s="1"/>
  <c r="A744" i="3" s="1"/>
  <c r="A745" i="3" s="1"/>
  <c r="A746" i="3" s="1"/>
  <c r="A747" i="3" s="1"/>
  <c r="A748" i="3" s="1"/>
  <c r="A749" i="3" s="1"/>
  <c r="A750" i="3" s="1"/>
  <c r="A751" i="3" s="1"/>
  <c r="A752" i="3" s="1"/>
  <c r="A754" i="3" s="1"/>
  <c r="A755" i="3" s="1"/>
  <c r="A757" i="3" s="1"/>
  <c r="A758" i="3" s="1"/>
  <c r="A759" i="3" s="1"/>
  <c r="A760" i="3" s="1"/>
  <c r="A761" i="3" s="1"/>
  <c r="A762" i="3" s="1"/>
  <c r="A763" i="3" s="1"/>
  <c r="A764" i="3" s="1"/>
  <c r="A765" i="3" s="1"/>
  <c r="A766" i="3" s="1"/>
  <c r="A767" i="3" s="1"/>
  <c r="A768" i="3" s="1"/>
  <c r="A769" i="3" s="1"/>
  <c r="A770" i="3" s="1"/>
  <c r="A771" i="3" s="1"/>
  <c r="A772" i="3" s="1"/>
  <c r="A773" i="3" s="1"/>
  <c r="A774" i="3" s="1"/>
  <c r="A775" i="3" s="1"/>
  <c r="A778" i="3" s="1"/>
  <c r="A779" i="3" s="1"/>
  <c r="A780" i="3" s="1"/>
  <c r="A781" i="3" s="1"/>
  <c r="A782" i="3" s="1"/>
  <c r="A783" i="3" s="1"/>
  <c r="A784" i="3" s="1"/>
  <c r="A786" i="3" s="1"/>
  <c r="A787" i="3" s="1"/>
  <c r="A788" i="3" s="1"/>
  <c r="A789" i="3" s="1"/>
  <c r="A790" i="3" s="1"/>
  <c r="A791" i="3" s="1"/>
  <c r="A792" i="3" s="1"/>
  <c r="A793" i="3" s="1"/>
  <c r="A794" i="3" s="1"/>
  <c r="A795" i="3" s="1"/>
  <c r="A796" i="3" s="1"/>
  <c r="A797" i="3" s="1"/>
  <c r="A798" i="3" s="1"/>
  <c r="A799" i="3" s="1"/>
  <c r="A800" i="3" s="1"/>
  <c r="A801" i="3" s="1"/>
  <c r="A803" i="3" s="1"/>
  <c r="A804" i="3" s="1"/>
  <c r="A805" i="3" s="1"/>
  <c r="A806" i="3" s="1"/>
  <c r="A807" i="3" s="1"/>
  <c r="A808" i="3" s="1"/>
  <c r="A809" i="3" s="1"/>
  <c r="A810" i="3" s="1"/>
  <c r="A811" i="3" s="1"/>
  <c r="A812" i="3" s="1"/>
  <c r="A813"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40" i="3" s="1"/>
  <c r="A841" i="3" s="1"/>
  <c r="A842" i="3" s="1"/>
  <c r="A844" i="3" s="1"/>
  <c r="A845"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O736" i="3"/>
  <c r="O737" i="3"/>
  <c r="O738" i="3"/>
  <c r="O739" i="3"/>
  <c r="O740" i="3"/>
  <c r="O741" i="3"/>
  <c r="O742" i="3"/>
  <c r="O743" i="3"/>
  <c r="O744" i="3"/>
  <c r="O745" i="3"/>
  <c r="O746" i="3"/>
  <c r="O747" i="3"/>
  <c r="O748" i="3"/>
  <c r="O749" i="3"/>
  <c r="O750" i="3"/>
  <c r="O751" i="3"/>
  <c r="O752" i="3"/>
  <c r="O754" i="3"/>
  <c r="O755" i="3"/>
  <c r="O757" i="3"/>
  <c r="O758" i="3"/>
  <c r="O759" i="3"/>
  <c r="O760" i="3"/>
  <c r="O761" i="3"/>
  <c r="O762" i="3"/>
  <c r="O763" i="3"/>
  <c r="O764" i="3"/>
  <c r="O765" i="3"/>
  <c r="O766" i="3"/>
  <c r="O767" i="3"/>
  <c r="O768" i="3"/>
  <c r="O769" i="3"/>
  <c r="O770" i="3"/>
  <c r="O771" i="3"/>
  <c r="O772" i="3"/>
  <c r="O773" i="3"/>
  <c r="O774" i="3"/>
  <c r="O775" i="3"/>
  <c r="O778" i="3"/>
  <c r="O779" i="3"/>
  <c r="O780" i="3"/>
  <c r="O781" i="3"/>
  <c r="O782" i="3"/>
  <c r="O783" i="3"/>
  <c r="O784" i="3"/>
  <c r="O786" i="3"/>
  <c r="O787" i="3"/>
  <c r="O788" i="3"/>
  <c r="O789" i="3"/>
  <c r="O790" i="3"/>
  <c r="O791" i="3"/>
  <c r="O792" i="3"/>
  <c r="O793" i="3"/>
  <c r="O794" i="3"/>
  <c r="O795" i="3"/>
  <c r="O796" i="3"/>
  <c r="O797" i="3"/>
  <c r="O798" i="3"/>
  <c r="O799" i="3"/>
  <c r="O800" i="3"/>
  <c r="O801" i="3"/>
  <c r="O803" i="3"/>
  <c r="O804" i="3"/>
  <c r="O805" i="3"/>
  <c r="O806" i="3"/>
  <c r="O807" i="3"/>
  <c r="O808" i="3"/>
  <c r="O809" i="3"/>
  <c r="O810" i="3"/>
  <c r="O811" i="3"/>
  <c r="O812" i="3"/>
  <c r="O813" i="3"/>
  <c r="O815" i="3"/>
  <c r="O816" i="3"/>
  <c r="O817" i="3"/>
  <c r="O818" i="3"/>
  <c r="O819" i="3"/>
  <c r="O820" i="3"/>
  <c r="O821" i="3"/>
  <c r="O822" i="3"/>
  <c r="O823" i="3"/>
  <c r="O824" i="3"/>
  <c r="O825" i="3"/>
  <c r="O826" i="3"/>
  <c r="O827" i="3"/>
  <c r="O828" i="3"/>
  <c r="O829" i="3"/>
  <c r="O830" i="3"/>
  <c r="O831" i="3"/>
  <c r="O832" i="3"/>
  <c r="O833" i="3"/>
  <c r="O834" i="3"/>
  <c r="O835" i="3"/>
  <c r="O836" i="3"/>
  <c r="O837" i="3"/>
  <c r="O840" i="3"/>
  <c r="O841" i="3"/>
  <c r="O842" i="3"/>
  <c r="O843" i="3"/>
  <c r="O844" i="3"/>
  <c r="O845" i="3"/>
  <c r="O848" i="3"/>
  <c r="O849" i="3"/>
  <c r="O850" i="3"/>
  <c r="O851" i="3"/>
  <c r="O852" i="3"/>
  <c r="O853" i="3"/>
  <c r="O854" i="3"/>
  <c r="O855" i="3"/>
  <c r="O856" i="3"/>
  <c r="O857" i="3"/>
  <c r="O858" i="3"/>
  <c r="O859" i="3"/>
  <c r="O860" i="3"/>
  <c r="O861" i="3"/>
  <c r="O862" i="3"/>
  <c r="O863" i="3"/>
  <c r="O864" i="3"/>
  <c r="O865" i="3"/>
  <c r="O866" i="3"/>
  <c r="O867" i="3"/>
  <c r="O868" i="3"/>
  <c r="O869" i="3"/>
  <c r="O870" i="3"/>
  <c r="O871" i="3"/>
  <c r="O872" i="3"/>
  <c r="O873" i="3"/>
  <c r="A874" i="3"/>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3" i="3" s="1"/>
  <c r="A944" i="3" s="1"/>
  <c r="A945" i="3" s="1"/>
  <c r="A946" i="3" s="1"/>
  <c r="A947" i="3" s="1"/>
  <c r="A948" i="3" s="1"/>
  <c r="A950" i="3" s="1"/>
  <c r="A951" i="3" s="1"/>
  <c r="A952" i="3" s="1"/>
  <c r="A953" i="3" s="1"/>
  <c r="A954" i="3" s="1"/>
  <c r="A957" i="3" s="1"/>
  <c r="A958" i="3" s="1"/>
  <c r="A959" i="3" s="1"/>
  <c r="A960" i="3" s="1"/>
  <c r="A961" i="3" s="1"/>
  <c r="A962" i="3" s="1"/>
  <c r="A963" i="3" s="1"/>
  <c r="A965" i="3" s="1"/>
  <c r="A966" i="3" s="1"/>
  <c r="A967" i="3" s="1"/>
  <c r="A968" i="3" s="1"/>
  <c r="A969" i="3" s="1"/>
  <c r="A970"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1000" i="3" s="1"/>
  <c r="A1001" i="3" s="1"/>
  <c r="A1002" i="3" s="1"/>
  <c r="A1003" i="3" s="1"/>
  <c r="A1004"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O874" i="3"/>
  <c r="O875" i="3"/>
  <c r="O876" i="3"/>
  <c r="O877" i="3"/>
  <c r="O878" i="3"/>
  <c r="O879" i="3"/>
  <c r="O880" i="3"/>
  <c r="O881" i="3"/>
  <c r="O882" i="3"/>
  <c r="O883" i="3"/>
  <c r="O884" i="3"/>
  <c r="O885" i="3"/>
  <c r="O886" i="3"/>
  <c r="O887" i="3"/>
  <c r="O888" i="3"/>
  <c r="O889" i="3"/>
  <c r="O890" i="3"/>
  <c r="O891" i="3"/>
  <c r="O892" i="3"/>
  <c r="O893" i="3"/>
  <c r="O894" i="3"/>
  <c r="O895" i="3"/>
  <c r="O896" i="3"/>
  <c r="O897" i="3"/>
  <c r="O898" i="3"/>
  <c r="O899" i="3"/>
  <c r="O900" i="3"/>
  <c r="O901" i="3"/>
  <c r="O902" i="3"/>
  <c r="O903" i="3"/>
  <c r="O904" i="3"/>
  <c r="O905" i="3"/>
  <c r="O906" i="3"/>
  <c r="O907" i="3"/>
  <c r="O908" i="3"/>
  <c r="O909" i="3"/>
  <c r="O910" i="3"/>
  <c r="O911" i="3"/>
  <c r="O912" i="3"/>
  <c r="O913" i="3"/>
  <c r="O914" i="3"/>
  <c r="O915" i="3"/>
  <c r="O916" i="3"/>
  <c r="O917" i="3"/>
  <c r="O918" i="3"/>
  <c r="O919" i="3"/>
  <c r="O920" i="3"/>
  <c r="O921" i="3"/>
  <c r="O922" i="3"/>
  <c r="O923" i="3"/>
  <c r="O924" i="3"/>
  <c r="O925" i="3"/>
  <c r="O926" i="3"/>
  <c r="O927" i="3"/>
  <c r="O928" i="3"/>
  <c r="O929" i="3"/>
  <c r="O930" i="3"/>
  <c r="O931" i="3"/>
  <c r="O932" i="3"/>
  <c r="O933" i="3"/>
  <c r="O934" i="3"/>
  <c r="O935" i="3"/>
  <c r="O936" i="3"/>
  <c r="O937" i="3"/>
  <c r="O938" i="3"/>
  <c r="O939" i="3"/>
  <c r="O940" i="3"/>
  <c r="O941" i="3"/>
  <c r="O943" i="3"/>
  <c r="O944" i="3"/>
  <c r="O945" i="3"/>
  <c r="O946" i="3"/>
  <c r="O947" i="3"/>
  <c r="O948" i="3"/>
  <c r="O950" i="3"/>
  <c r="O951" i="3"/>
  <c r="O952" i="3"/>
  <c r="O953" i="3"/>
  <c r="O954" i="3"/>
  <c r="O957" i="3"/>
  <c r="O958" i="3"/>
  <c r="O959" i="3"/>
  <c r="O960" i="3"/>
  <c r="O961" i="3"/>
  <c r="O962" i="3"/>
  <c r="O963" i="3"/>
  <c r="O965" i="3"/>
  <c r="O966" i="3"/>
  <c r="O967" i="3"/>
  <c r="O968" i="3"/>
  <c r="O969" i="3"/>
  <c r="O970" i="3"/>
  <c r="O972" i="3"/>
  <c r="O973" i="3"/>
  <c r="O974" i="3"/>
  <c r="O975" i="3"/>
  <c r="O976" i="3"/>
  <c r="O977" i="3"/>
  <c r="O978" i="3"/>
  <c r="O979" i="3"/>
  <c r="O980" i="3"/>
  <c r="O981" i="3"/>
  <c r="O982" i="3"/>
  <c r="O983" i="3"/>
  <c r="O984" i="3"/>
  <c r="O985" i="3"/>
  <c r="O986" i="3"/>
  <c r="O987" i="3"/>
  <c r="O988" i="3"/>
  <c r="O989" i="3"/>
  <c r="O990" i="3"/>
  <c r="O991" i="3"/>
  <c r="O992" i="3"/>
  <c r="O993" i="3"/>
  <c r="O994" i="3"/>
  <c r="O995" i="3"/>
  <c r="O996" i="3"/>
  <c r="O997" i="3"/>
  <c r="O998" i="3"/>
  <c r="O1000" i="3"/>
  <c r="O1001" i="3"/>
  <c r="O1002" i="3"/>
  <c r="O1003" i="3"/>
  <c r="O1004" i="3"/>
  <c r="O1006" i="3"/>
  <c r="O1007" i="3"/>
  <c r="O1008" i="3"/>
  <c r="O1009" i="3"/>
  <c r="O1010" i="3"/>
  <c r="O1011" i="3"/>
  <c r="O1012" i="3"/>
  <c r="O1013" i="3"/>
  <c r="O1014" i="3"/>
  <c r="O1015" i="3"/>
  <c r="O1016" i="3"/>
  <c r="O1017" i="3"/>
  <c r="O1018" i="3"/>
  <c r="O1019" i="3"/>
  <c r="O1020" i="3"/>
  <c r="O1021" i="3"/>
  <c r="O1022" i="3"/>
  <c r="O1023" i="3"/>
  <c r="O1024" i="3"/>
  <c r="O1025" i="3"/>
  <c r="O1026" i="3"/>
  <c r="O1027" i="3"/>
  <c r="O1028" i="3"/>
  <c r="O1029" i="3"/>
  <c r="O1030" i="3"/>
  <c r="O1031" i="3"/>
  <c r="O1033" i="3"/>
  <c r="O1034" i="3"/>
  <c r="O1035" i="3"/>
  <c r="O1036" i="3"/>
  <c r="O1037" i="3"/>
  <c r="O1038" i="3"/>
  <c r="O1039" i="3"/>
  <c r="O1040" i="3"/>
  <c r="O1041" i="3"/>
  <c r="O1042" i="3"/>
  <c r="O1043" i="3"/>
  <c r="O1044" i="3"/>
  <c r="O1045" i="3"/>
  <c r="O1046" i="3"/>
  <c r="O1047" i="3"/>
  <c r="O1048" i="3"/>
  <c r="O1049" i="3"/>
  <c r="O1050" i="3"/>
  <c r="O1051" i="3"/>
  <c r="O1052" i="3"/>
  <c r="O1053" i="3"/>
  <c r="O1054" i="3"/>
  <c r="O1055" i="3"/>
  <c r="O1056" i="3"/>
  <c r="O1060" i="3"/>
  <c r="A1061" i="3"/>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7" i="3" s="1"/>
  <c r="A1098" i="3" s="1"/>
  <c r="A1099" i="3" s="1"/>
  <c r="A1100" i="3" s="1"/>
  <c r="A1101" i="3" s="1"/>
  <c r="A1102" i="3" s="1"/>
  <c r="A1103" i="3" s="1"/>
  <c r="A1104"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8" i="3" s="1"/>
  <c r="A1129" i="3" s="1"/>
  <c r="A1130" i="3" s="1"/>
  <c r="A1131" i="3" s="1"/>
  <c r="A1132" i="3" s="1"/>
  <c r="A1133" i="3" s="1"/>
  <c r="A1134" i="3" s="1"/>
  <c r="A1135" i="3" s="1"/>
  <c r="A1136" i="3" s="1"/>
  <c r="A1137" i="3" s="1"/>
  <c r="A1138" i="3" s="1"/>
  <c r="A1140" i="3" s="1"/>
  <c r="A1141" i="3" s="1"/>
  <c r="A1142" i="3" s="1"/>
  <c r="A1143" i="3" s="1"/>
  <c r="A1144" i="3" s="1"/>
  <c r="A1145" i="3" s="1"/>
  <c r="A1146" i="3" s="1"/>
  <c r="O1061" i="3"/>
  <c r="O1062" i="3"/>
  <c r="O1063" i="3"/>
  <c r="O1064" i="3"/>
  <c r="O1065" i="3"/>
  <c r="O1066" i="3"/>
  <c r="O1067" i="3"/>
  <c r="O1068" i="3"/>
  <c r="O1069" i="3"/>
  <c r="O1070" i="3"/>
  <c r="O1071" i="3"/>
  <c r="O1072" i="3"/>
  <c r="O1073" i="3"/>
  <c r="O1074" i="3"/>
  <c r="O1075" i="3"/>
  <c r="O1076" i="3"/>
  <c r="O1077" i="3"/>
  <c r="O1078" i="3"/>
  <c r="O1079" i="3"/>
  <c r="O1080" i="3"/>
  <c r="O1081" i="3"/>
  <c r="O1082" i="3"/>
  <c r="O1083" i="3"/>
  <c r="O1084" i="3"/>
  <c r="O1085" i="3"/>
  <c r="O1086" i="3"/>
  <c r="O1087" i="3"/>
  <c r="O1088" i="3"/>
  <c r="O1089" i="3"/>
  <c r="O1090" i="3"/>
  <c r="O1091" i="3"/>
  <c r="O1092" i="3"/>
  <c r="O1093" i="3"/>
  <c r="O1094" i="3"/>
  <c r="O1095" i="3"/>
  <c r="O1097" i="3"/>
  <c r="O1098" i="3"/>
  <c r="O1099" i="3"/>
  <c r="O1100" i="3"/>
  <c r="O1101" i="3"/>
  <c r="O1102" i="3"/>
  <c r="O1103" i="3"/>
  <c r="O1104" i="3"/>
  <c r="O1106" i="3"/>
  <c r="O1107" i="3"/>
  <c r="O1108" i="3"/>
  <c r="O1109" i="3"/>
  <c r="O1110" i="3"/>
  <c r="O1111" i="3"/>
  <c r="O1112" i="3"/>
  <c r="O1113" i="3"/>
  <c r="O1114" i="3"/>
  <c r="O1115" i="3"/>
  <c r="O1116" i="3"/>
  <c r="O1117" i="3"/>
  <c r="O1118" i="3"/>
  <c r="O1119" i="3"/>
  <c r="O1120" i="3"/>
  <c r="O1121" i="3"/>
  <c r="O1122" i="3"/>
  <c r="O1123" i="3"/>
  <c r="O1124" i="3"/>
  <c r="O1125" i="3"/>
  <c r="O1126" i="3"/>
  <c r="O1128" i="3"/>
  <c r="O1129" i="3"/>
  <c r="O1130" i="3"/>
  <c r="O1131" i="3"/>
  <c r="O1132" i="3"/>
  <c r="O1133" i="3"/>
  <c r="O1134" i="3"/>
  <c r="O1135" i="3"/>
  <c r="O1136" i="3"/>
  <c r="O1137" i="3"/>
  <c r="O1138" i="3"/>
  <c r="O1140" i="3"/>
  <c r="O1141" i="3"/>
  <c r="O1142" i="3"/>
  <c r="O1143" i="3"/>
  <c r="O1144" i="3"/>
  <c r="O1145" i="3"/>
  <c r="O1146" i="3"/>
  <c r="O1149" i="3"/>
  <c r="A1150" i="3"/>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1" i="3" s="1"/>
  <c r="A1192" i="3" s="1"/>
  <c r="A1193" i="3" s="1"/>
  <c r="A1194" i="3" s="1"/>
  <c r="A1196" i="3" s="1"/>
  <c r="A1197" i="3" s="1"/>
  <c r="A1198" i="3" s="1"/>
  <c r="A1199" i="3" s="1"/>
  <c r="A1200" i="3" s="1"/>
  <c r="O1150" i="3"/>
  <c r="O1151" i="3"/>
  <c r="O1152" i="3"/>
  <c r="O1153" i="3"/>
  <c r="O1154" i="3"/>
  <c r="O1155" i="3"/>
  <c r="O1156" i="3"/>
  <c r="O1157" i="3"/>
  <c r="O1158" i="3"/>
  <c r="O1159" i="3"/>
  <c r="O1160" i="3"/>
  <c r="O1161" i="3"/>
  <c r="O1162" i="3"/>
  <c r="O1163" i="3"/>
  <c r="O1164" i="3"/>
  <c r="O1165" i="3"/>
  <c r="O1166" i="3"/>
  <c r="O1167" i="3"/>
  <c r="O1168" i="3"/>
  <c r="O1169" i="3"/>
  <c r="O1170" i="3"/>
  <c r="O1171" i="3"/>
  <c r="O1172" i="3"/>
  <c r="O1173" i="3"/>
  <c r="O1174" i="3"/>
  <c r="O1175" i="3"/>
  <c r="O1176" i="3"/>
  <c r="O1177" i="3"/>
  <c r="O1178" i="3"/>
  <c r="O1179" i="3"/>
  <c r="O1180" i="3"/>
  <c r="O1181" i="3"/>
  <c r="O1182" i="3"/>
  <c r="O1183" i="3"/>
  <c r="O1184" i="3"/>
  <c r="O1185" i="3"/>
  <c r="O1186" i="3"/>
  <c r="O1187" i="3"/>
  <c r="O1188" i="3"/>
  <c r="O1189" i="3"/>
  <c r="O1191" i="3"/>
  <c r="O1192" i="3"/>
  <c r="O1193" i="3"/>
  <c r="O1194" i="3"/>
  <c r="O1196" i="3"/>
  <c r="O1197" i="3"/>
  <c r="O1198" i="3"/>
  <c r="O1199" i="3"/>
  <c r="O1200" i="3"/>
  <c r="O1214" i="3"/>
  <c r="A1215" i="3"/>
  <c r="A1216" i="3" s="1"/>
  <c r="A1217" i="3" s="1"/>
  <c r="A1218" i="3" s="1"/>
  <c r="A1219" i="3" s="1"/>
  <c r="A1220" i="3" s="1"/>
  <c r="A1221" i="3" s="1"/>
  <c r="A1222" i="3" s="1"/>
  <c r="A1223"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1" i="3" s="1"/>
  <c r="A1262" i="3" s="1"/>
  <c r="A1263" i="3" s="1"/>
  <c r="A1264" i="3" s="1"/>
  <c r="A1265" i="3" s="1"/>
  <c r="A1266" i="3" s="1"/>
  <c r="A1267" i="3" s="1"/>
  <c r="A1268" i="3" s="1"/>
  <c r="A1269" i="3" s="1"/>
  <c r="A1270" i="3" s="1"/>
  <c r="A1271" i="3" s="1"/>
  <c r="A1272" i="3" s="1"/>
  <c r="A1273" i="3" s="1"/>
  <c r="A1274" i="3" s="1"/>
  <c r="A1275" i="3" s="1"/>
  <c r="A1276" i="3" s="1"/>
  <c r="A1278" i="3" s="1"/>
  <c r="A1279" i="3" s="1"/>
  <c r="A1280" i="3" s="1"/>
  <c r="A1281" i="3" s="1"/>
  <c r="A1282" i="3" s="1"/>
  <c r="A1283" i="3" s="1"/>
  <c r="A1284" i="3" s="1"/>
  <c r="A1285" i="3" s="1"/>
  <c r="A1286" i="3" s="1"/>
  <c r="A1287" i="3" s="1"/>
  <c r="A1288" i="3" s="1"/>
  <c r="A1289" i="3" s="1"/>
  <c r="A1290" i="3" s="1"/>
  <c r="A1291" i="3" s="1"/>
  <c r="A1292" i="3" s="1"/>
  <c r="A1294" i="3" s="1"/>
  <c r="A1295" i="3" s="1"/>
  <c r="A1296" i="3" s="1"/>
  <c r="A1297" i="3" s="1"/>
  <c r="A1298" i="3" s="1"/>
  <c r="A1299" i="3" s="1"/>
  <c r="A1300" i="3" s="1"/>
  <c r="A1301" i="3" s="1"/>
  <c r="A1302" i="3" s="1"/>
  <c r="A1303" i="3" s="1"/>
  <c r="A1304" i="3" s="1"/>
  <c r="O1215" i="3"/>
  <c r="O1216" i="3"/>
  <c r="O1217" i="3"/>
  <c r="O1218" i="3"/>
  <c r="O1219" i="3"/>
  <c r="O1220" i="3"/>
  <c r="O1221" i="3"/>
  <c r="O1222" i="3"/>
  <c r="O1223" i="3"/>
  <c r="O1225" i="3"/>
  <c r="O1226" i="3"/>
  <c r="O1227" i="3"/>
  <c r="O1228" i="3"/>
  <c r="O1229" i="3"/>
  <c r="O1230" i="3"/>
  <c r="O1231" i="3"/>
  <c r="O1232" i="3"/>
  <c r="O1233" i="3"/>
  <c r="O1234" i="3"/>
  <c r="O1235" i="3"/>
  <c r="O1236" i="3"/>
  <c r="O1237" i="3"/>
  <c r="O1238" i="3"/>
  <c r="O1239" i="3"/>
  <c r="O1240" i="3"/>
  <c r="O1241" i="3"/>
  <c r="O1242" i="3"/>
  <c r="O1243" i="3"/>
  <c r="O1244" i="3"/>
  <c r="O1245" i="3"/>
  <c r="O1246" i="3"/>
  <c r="O1247" i="3"/>
  <c r="O1248" i="3"/>
  <c r="O1249" i="3"/>
  <c r="O1250" i="3"/>
  <c r="O1251" i="3"/>
  <c r="O1252" i="3"/>
  <c r="O1253" i="3"/>
  <c r="O1254" i="3"/>
  <c r="O1255" i="3"/>
  <c r="O1256" i="3"/>
  <c r="O1257" i="3"/>
  <c r="O1258" i="3"/>
  <c r="O1259" i="3"/>
  <c r="O1261" i="3"/>
  <c r="O1262" i="3"/>
  <c r="O1263" i="3"/>
  <c r="O1264" i="3"/>
  <c r="O1265" i="3"/>
  <c r="O1266" i="3"/>
  <c r="O1267" i="3"/>
  <c r="O1268" i="3"/>
  <c r="O1269" i="3"/>
  <c r="O1270" i="3"/>
  <c r="O1271" i="3"/>
  <c r="O1272" i="3"/>
  <c r="O1273" i="3"/>
  <c r="O1274" i="3"/>
  <c r="O1275" i="3"/>
  <c r="O1276" i="3"/>
  <c r="O1278" i="3"/>
  <c r="O1279" i="3"/>
  <c r="O1280" i="3"/>
  <c r="O1281" i="3"/>
  <c r="O1282" i="3"/>
  <c r="O1283" i="3"/>
  <c r="O1284" i="3"/>
  <c r="O1285" i="3"/>
  <c r="O1286" i="3"/>
  <c r="O1287" i="3"/>
  <c r="O1288" i="3"/>
  <c r="O1289" i="3"/>
  <c r="O1290" i="3"/>
  <c r="O1291" i="3"/>
  <c r="O1292" i="3"/>
  <c r="O1294" i="3"/>
  <c r="O1295" i="3"/>
  <c r="O1296" i="3"/>
  <c r="O1297" i="3"/>
  <c r="O1298" i="3"/>
  <c r="O1299" i="3"/>
  <c r="O1300" i="3"/>
  <c r="O1301" i="3"/>
  <c r="O1302" i="3"/>
  <c r="O1303" i="3"/>
  <c r="O1304" i="3"/>
  <c r="O1307" i="3"/>
  <c r="A1308" i="3"/>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O1308" i="3"/>
  <c r="O1309" i="3"/>
  <c r="O1310" i="3"/>
  <c r="O1311" i="3"/>
  <c r="O1312" i="3"/>
  <c r="O1313" i="3"/>
  <c r="O1314" i="3"/>
  <c r="O1315" i="3"/>
  <c r="O1316" i="3"/>
  <c r="O1317" i="3"/>
  <c r="O1318" i="3"/>
  <c r="O1319" i="3"/>
  <c r="O1320" i="3"/>
  <c r="O1321" i="3"/>
  <c r="O1322" i="3"/>
  <c r="O1323" i="3"/>
  <c r="O1324" i="3"/>
  <c r="O1325" i="3"/>
  <c r="O1326" i="3"/>
  <c r="O1327" i="3"/>
  <c r="O1328" i="3"/>
  <c r="O1329" i="3"/>
  <c r="O1330" i="3"/>
  <c r="O1331" i="3"/>
  <c r="O1332" i="3"/>
  <c r="O1333" i="3"/>
  <c r="O1334" i="3"/>
  <c r="O1335" i="3"/>
  <c r="O1336" i="3"/>
  <c r="O1337" i="3"/>
  <c r="O1338" i="3"/>
  <c r="O1339" i="3"/>
  <c r="O1340" i="3"/>
  <c r="O1341" i="3"/>
  <c r="O1342" i="3"/>
  <c r="O1343" i="3"/>
  <c r="O1344" i="3"/>
  <c r="O1345" i="3"/>
  <c r="O1346" i="3"/>
  <c r="O1347" i="3"/>
  <c r="O1348" i="3"/>
  <c r="O1349" i="3"/>
  <c r="O1350" i="3"/>
  <c r="O1351" i="3"/>
  <c r="O1352" i="3"/>
  <c r="O1353" i="3"/>
  <c r="O1354" i="3"/>
  <c r="O1355" i="3"/>
  <c r="O1356" i="3"/>
  <c r="O1357" i="3"/>
  <c r="O1358" i="3"/>
  <c r="O1359" i="3"/>
  <c r="O1360" i="3"/>
  <c r="O1361" i="3"/>
  <c r="O1362" i="3"/>
  <c r="O1363" i="3"/>
  <c r="O1364" i="3"/>
  <c r="O1365" i="3"/>
  <c r="G5" i="10"/>
  <c r="G6" i="10"/>
  <c r="G7" i="10"/>
  <c r="G8" i="10"/>
  <c r="G9" i="10"/>
  <c r="G10" i="10"/>
  <c r="G11" i="10"/>
  <c r="G22" i="10"/>
  <c r="F26" i="10"/>
  <c r="F27" i="10"/>
  <c r="F31" i="10"/>
  <c r="F32" i="10"/>
  <c r="I36" i="10"/>
  <c r="A37" i="10"/>
  <c r="A38" i="10" s="1"/>
  <c r="A39" i="10" s="1"/>
  <c r="A40" i="10" s="1"/>
  <c r="A41" i="10" s="1"/>
  <c r="A42" i="10" s="1"/>
  <c r="A43" i="10" s="1"/>
  <c r="A44" i="10" s="1"/>
  <c r="A45" i="10" s="1"/>
  <c r="A46" i="10" s="1"/>
  <c r="A47" i="10" s="1"/>
  <c r="A48" i="10" s="1"/>
  <c r="I37" i="10"/>
  <c r="I38" i="10"/>
  <c r="I39" i="10"/>
  <c r="I40" i="10"/>
  <c r="I41" i="10"/>
  <c r="I42" i="10"/>
  <c r="I43" i="10"/>
  <c r="I44" i="10"/>
  <c r="I45" i="10"/>
  <c r="I46" i="10"/>
  <c r="I47" i="10"/>
  <c r="I48" i="10"/>
  <c r="I52" i="10"/>
  <c r="A53" i="10"/>
  <c r="A54" i="10" s="1"/>
  <c r="A55" i="10" s="1"/>
  <c r="A56" i="10" s="1"/>
  <c r="A57" i="10" s="1"/>
  <c r="A58" i="10" s="1"/>
  <c r="A59" i="10" s="1"/>
  <c r="A60" i="10" s="1"/>
  <c r="A61" i="10" s="1"/>
  <c r="A62" i="10" s="1"/>
  <c r="I53" i="10"/>
  <c r="I54" i="10"/>
  <c r="I55" i="10"/>
  <c r="I56" i="10"/>
  <c r="I57" i="10"/>
  <c r="I58" i="10"/>
  <c r="I59" i="10"/>
  <c r="I60" i="10"/>
  <c r="I61" i="10"/>
  <c r="I62" i="10"/>
  <c r="F66" i="10"/>
  <c r="F70" i="10"/>
  <c r="F71" i="10"/>
  <c r="K6" i="9"/>
  <c r="A7" i="9"/>
  <c r="A8" i="9" s="1"/>
  <c r="A9" i="9" s="1"/>
  <c r="A10" i="9" s="1"/>
  <c r="A11" i="9" s="1"/>
  <c r="A12" i="9" s="1"/>
  <c r="A13" i="9" s="1"/>
  <c r="A14" i="9" s="1"/>
  <c r="A15" i="9" s="1"/>
  <c r="A16" i="9" s="1"/>
  <c r="A17" i="9" s="1"/>
  <c r="A18" i="9" s="1"/>
  <c r="A19" i="9" s="1"/>
  <c r="A20" i="9" s="1"/>
  <c r="A21" i="9" s="1"/>
  <c r="A22" i="9" s="1"/>
  <c r="A23" i="9" s="1"/>
  <c r="A24" i="9" s="1"/>
  <c r="A25" i="9" s="1"/>
  <c r="A26" i="9" s="1"/>
  <c r="K7" i="9"/>
  <c r="K8" i="9"/>
  <c r="K9" i="9"/>
  <c r="K10" i="9"/>
  <c r="K11" i="9"/>
  <c r="K12" i="9"/>
  <c r="K13" i="9"/>
  <c r="K14" i="9"/>
  <c r="K15" i="9"/>
  <c r="K16" i="9"/>
  <c r="K17" i="9"/>
  <c r="K18" i="9"/>
  <c r="K19" i="9"/>
  <c r="K20" i="9"/>
  <c r="K21" i="9"/>
  <c r="K22" i="9"/>
  <c r="K23" i="9"/>
  <c r="K24" i="9"/>
  <c r="K25" i="9"/>
  <c r="K26" i="9"/>
  <c r="K30" i="9"/>
  <c r="A31" i="9"/>
  <c r="A32" i="9" s="1"/>
  <c r="A33" i="9" s="1"/>
  <c r="A34" i="9" s="1"/>
  <c r="A35" i="9" s="1"/>
  <c r="A36" i="9" s="1"/>
  <c r="A37" i="9" s="1"/>
  <c r="A38" i="9" s="1"/>
  <c r="A39" i="9" s="1"/>
  <c r="A40" i="9" s="1"/>
  <c r="A41" i="9" s="1"/>
  <c r="A42" i="9" s="1"/>
  <c r="A43" i="9" s="1"/>
  <c r="A44" i="9" s="1"/>
  <c r="A45" i="9" s="1"/>
  <c r="A46" i="9" s="1"/>
  <c r="A47" i="9" s="1"/>
  <c r="A48" i="9" s="1"/>
  <c r="K31" i="9"/>
  <c r="K32" i="9"/>
  <c r="K33" i="9"/>
  <c r="K34" i="9"/>
  <c r="K35" i="9"/>
  <c r="K36" i="9"/>
  <c r="K37" i="9"/>
  <c r="K38" i="9"/>
  <c r="K39" i="9"/>
  <c r="K40" i="9"/>
  <c r="K41" i="9"/>
  <c r="K42" i="9"/>
  <c r="K43" i="9"/>
  <c r="K44" i="9"/>
  <c r="K45" i="9"/>
  <c r="K46" i="9"/>
  <c r="K47" i="9"/>
  <c r="K48" i="9"/>
  <c r="K52" i="9"/>
  <c r="A53" i="9"/>
  <c r="A54" i="9" s="1"/>
  <c r="A55" i="9" s="1"/>
  <c r="A56" i="9" s="1"/>
  <c r="A57" i="9" s="1"/>
  <c r="A58" i="9" s="1"/>
  <c r="A59" i="9" s="1"/>
  <c r="A60" i="9" s="1"/>
  <c r="A61" i="9" s="1"/>
  <c r="A62" i="9" s="1"/>
  <c r="A63" i="9" s="1"/>
  <c r="A64" i="9" s="1"/>
  <c r="A65" i="9" s="1"/>
  <c r="A66" i="9" s="1"/>
  <c r="A67" i="9" s="1"/>
  <c r="A68" i="9" s="1"/>
  <c r="A69" i="9" s="1"/>
  <c r="A70" i="9" s="1"/>
  <c r="A71" i="9" s="1"/>
  <c r="K53" i="9"/>
  <c r="K54" i="9"/>
  <c r="K55" i="9"/>
  <c r="K56" i="9"/>
  <c r="K57" i="9"/>
  <c r="K58" i="9"/>
  <c r="K59" i="9"/>
  <c r="K60" i="9"/>
  <c r="K61" i="9"/>
  <c r="K62" i="9"/>
  <c r="K63" i="9"/>
  <c r="K64" i="9"/>
  <c r="K65" i="9"/>
  <c r="K66" i="9"/>
  <c r="K67" i="9"/>
  <c r="K68" i="9"/>
  <c r="K69" i="9"/>
  <c r="K70" i="9"/>
  <c r="K71" i="9"/>
  <c r="K77" i="9"/>
  <c r="A78" i="9"/>
  <c r="A79" i="9" s="1"/>
  <c r="A80" i="9" s="1"/>
  <c r="A81" i="9" s="1"/>
  <c r="A82" i="9" s="1"/>
  <c r="A83" i="9" s="1"/>
  <c r="A84" i="9" s="1"/>
  <c r="A85" i="9" s="1"/>
  <c r="A86" i="9" s="1"/>
  <c r="A87" i="9" s="1"/>
  <c r="A88" i="9" s="1"/>
  <c r="A89" i="9" s="1"/>
  <c r="A90" i="9" s="1"/>
  <c r="A91" i="9" s="1"/>
  <c r="A92" i="9" s="1"/>
  <c r="A93" i="9" s="1"/>
  <c r="A94" i="9" s="1"/>
  <c r="A95" i="9" s="1"/>
  <c r="A96" i="9" s="1"/>
  <c r="K78" i="9"/>
  <c r="K79" i="9"/>
  <c r="K80" i="9"/>
  <c r="K81" i="9"/>
  <c r="K82" i="9"/>
  <c r="K83" i="9"/>
  <c r="K84" i="9"/>
  <c r="K85" i="9"/>
  <c r="K86" i="9"/>
  <c r="K87" i="9"/>
  <c r="K88" i="9"/>
  <c r="K89" i="9"/>
  <c r="K90" i="9"/>
  <c r="K91" i="9"/>
  <c r="K92" i="9"/>
  <c r="K93" i="9"/>
  <c r="K94" i="9"/>
  <c r="K95" i="9"/>
  <c r="K96" i="9"/>
  <c r="L100" i="9"/>
  <c r="A101" i="9"/>
  <c r="A102" i="9" s="1"/>
  <c r="A103" i="9" s="1"/>
  <c r="A104" i="9" s="1"/>
  <c r="A105" i="9" s="1"/>
  <c r="A106" i="9" s="1"/>
  <c r="A107" i="9" s="1"/>
  <c r="A108" i="9" s="1"/>
  <c r="A109" i="9" s="1"/>
  <c r="A110" i="9" s="1"/>
  <c r="A111" i="9" s="1"/>
  <c r="A112" i="9" s="1"/>
  <c r="A113" i="9" s="1"/>
  <c r="A114" i="9" s="1"/>
  <c r="A115" i="9" s="1"/>
  <c r="A116" i="9" s="1"/>
  <c r="A117" i="9" s="1"/>
  <c r="A118" i="9" s="1"/>
  <c r="A119" i="9" s="1"/>
  <c r="L101" i="9"/>
  <c r="L102" i="9"/>
  <c r="L103" i="9"/>
  <c r="L104" i="9"/>
  <c r="L105" i="9"/>
  <c r="L106" i="9"/>
  <c r="L107" i="9"/>
  <c r="L108" i="9"/>
  <c r="L109" i="9"/>
  <c r="L110" i="9"/>
  <c r="L111" i="9"/>
  <c r="L112" i="9"/>
  <c r="L113" i="9"/>
  <c r="L114" i="9"/>
  <c r="L115" i="9"/>
  <c r="L116" i="9"/>
  <c r="L117" i="9"/>
  <c r="L118" i="9"/>
  <c r="L119" i="9"/>
  <c r="L125" i="9"/>
  <c r="A126" i="9"/>
  <c r="A127" i="9" s="1"/>
  <c r="A128" i="9" s="1"/>
  <c r="A129" i="9" s="1"/>
  <c r="A130" i="9" s="1"/>
  <c r="A131" i="9" s="1"/>
  <c r="A132" i="9" s="1"/>
  <c r="A133" i="9" s="1"/>
  <c r="A134" i="9" s="1"/>
  <c r="A135" i="9" s="1"/>
  <c r="A136" i="9" s="1"/>
  <c r="A137" i="9" s="1"/>
  <c r="A138" i="9" s="1"/>
  <c r="A139" i="9" s="1"/>
  <c r="A140" i="9" s="1"/>
  <c r="A141" i="9" s="1"/>
  <c r="A142" i="9" s="1"/>
  <c r="A143" i="9" s="1"/>
  <c r="A144" i="9" s="1"/>
  <c r="L126" i="9"/>
  <c r="L127" i="9"/>
  <c r="L128" i="9"/>
  <c r="L129" i="9"/>
  <c r="L130" i="9"/>
  <c r="L131" i="9"/>
  <c r="L132" i="9"/>
  <c r="L133" i="9"/>
  <c r="L134" i="9"/>
  <c r="L135" i="9"/>
  <c r="L136" i="9"/>
  <c r="L137" i="9"/>
  <c r="L138" i="9"/>
  <c r="L139" i="9"/>
  <c r="L140" i="9"/>
  <c r="L141" i="9"/>
  <c r="L142" i="9"/>
  <c r="L143" i="9"/>
  <c r="L144" i="9"/>
  <c r="L150" i="9"/>
  <c r="A151" i="9"/>
  <c r="A152" i="9" s="1"/>
  <c r="A153" i="9" s="1"/>
  <c r="A154" i="9" s="1"/>
  <c r="A155" i="9" s="1"/>
  <c r="A156" i="9" s="1"/>
  <c r="A157" i="9" s="1"/>
  <c r="A158" i="9" s="1"/>
  <c r="A159" i="9" s="1"/>
  <c r="A160" i="9" s="1"/>
  <c r="A161" i="9" s="1"/>
  <c r="A162" i="9" s="1"/>
  <c r="A163" i="9" s="1"/>
  <c r="A164" i="9" s="1"/>
  <c r="A165" i="9" s="1"/>
  <c r="A166" i="9" s="1"/>
  <c r="A167" i="9" s="1"/>
  <c r="A168" i="9" s="1"/>
  <c r="A169" i="9" s="1"/>
  <c r="L151" i="9"/>
  <c r="L152" i="9"/>
  <c r="L153" i="9"/>
  <c r="L154" i="9"/>
  <c r="L155" i="9"/>
  <c r="L156" i="9"/>
  <c r="L157" i="9"/>
  <c r="L158" i="9"/>
  <c r="L159" i="9"/>
  <c r="L160" i="9"/>
  <c r="L161" i="9"/>
  <c r="L162" i="9"/>
  <c r="L163" i="9"/>
  <c r="L164" i="9"/>
  <c r="L165" i="9"/>
  <c r="L166" i="9"/>
  <c r="L167" i="9"/>
  <c r="L168" i="9"/>
  <c r="L169" i="9"/>
  <c r="K173" i="9"/>
  <c r="A174" i="9"/>
  <c r="A175" i="9" s="1"/>
  <c r="A176" i="9" s="1"/>
  <c r="A177" i="9" s="1"/>
  <c r="A178" i="9" s="1"/>
  <c r="A179" i="9" s="1"/>
  <c r="A180" i="9" s="1"/>
  <c r="A181" i="9" s="1"/>
  <c r="A182" i="9" s="1"/>
  <c r="A183" i="9" s="1"/>
  <c r="A184" i="9" s="1"/>
  <c r="A185" i="9" s="1"/>
  <c r="A186" i="9" s="1"/>
  <c r="A187" i="9" s="1"/>
  <c r="A188" i="9" s="1"/>
  <c r="A189" i="9" s="1"/>
  <c r="A190" i="9" s="1"/>
  <c r="A191" i="9" s="1"/>
  <c r="A192" i="9" s="1"/>
  <c r="K174" i="9"/>
  <c r="K175" i="9"/>
  <c r="K176" i="9"/>
  <c r="K177" i="9"/>
  <c r="K178" i="9"/>
  <c r="K179" i="9"/>
  <c r="K180" i="9"/>
  <c r="K181" i="9"/>
  <c r="K182" i="9"/>
  <c r="K183" i="9"/>
  <c r="K184" i="9"/>
  <c r="K185" i="9"/>
  <c r="K186" i="9"/>
  <c r="K187" i="9"/>
  <c r="K188" i="9"/>
  <c r="K189" i="9"/>
  <c r="K190" i="9"/>
  <c r="K191" i="9"/>
  <c r="K192" i="9"/>
  <c r="O198" i="9"/>
  <c r="A199" i="9"/>
  <c r="A200" i="9" s="1"/>
  <c r="A201" i="9" s="1"/>
  <c r="A202" i="9" s="1"/>
  <c r="A203" i="9" s="1"/>
  <c r="A204" i="9" s="1"/>
  <c r="A205" i="9" s="1"/>
  <c r="A206" i="9" s="1"/>
  <c r="A207" i="9" s="1"/>
  <c r="A208" i="9" s="1"/>
  <c r="A209" i="9" s="1"/>
  <c r="A210" i="9" s="1"/>
  <c r="A211" i="9" s="1"/>
  <c r="A212" i="9" s="1"/>
  <c r="A213" i="9" s="1"/>
  <c r="A214" i="9" s="1"/>
  <c r="A215" i="9" s="1"/>
  <c r="A216" i="9" s="1"/>
  <c r="A217" i="9" s="1"/>
  <c r="O199" i="9"/>
  <c r="O200" i="9"/>
  <c r="O201" i="9"/>
  <c r="O202" i="9"/>
  <c r="O203" i="9"/>
  <c r="O204" i="9"/>
  <c r="O205" i="9"/>
  <c r="O206" i="9"/>
  <c r="O207" i="9"/>
  <c r="O208" i="9"/>
  <c r="O209" i="9"/>
  <c r="O210" i="9"/>
  <c r="O211" i="9"/>
  <c r="O212" i="9"/>
  <c r="O213" i="9"/>
  <c r="O214" i="9"/>
  <c r="O215" i="9"/>
  <c r="O216" i="9"/>
  <c r="O217" i="9"/>
  <c r="M223" i="9"/>
  <c r="A224" i="9"/>
  <c r="A225" i="9" s="1"/>
  <c r="A226" i="9" s="1"/>
  <c r="A227" i="9" s="1"/>
  <c r="A228" i="9" s="1"/>
  <c r="A229" i="9" s="1"/>
  <c r="A230" i="9" s="1"/>
  <c r="A231" i="9" s="1"/>
  <c r="A232" i="9" s="1"/>
  <c r="A233" i="9" s="1"/>
  <c r="A234" i="9" s="1"/>
  <c r="A235" i="9" s="1"/>
  <c r="A236" i="9" s="1"/>
  <c r="A237" i="9" s="1"/>
  <c r="A238" i="9" s="1"/>
  <c r="A239" i="9" s="1"/>
  <c r="A240" i="9" s="1"/>
  <c r="A241" i="9" s="1"/>
  <c r="A242" i="9" s="1"/>
  <c r="A243" i="9" s="1"/>
  <c r="M224" i="9"/>
  <c r="M225" i="9"/>
  <c r="M226" i="9"/>
  <c r="M227" i="9"/>
  <c r="M228" i="9"/>
  <c r="M229" i="9"/>
  <c r="M230" i="9"/>
  <c r="M231" i="9"/>
  <c r="M232" i="9"/>
  <c r="M233" i="9"/>
  <c r="M234" i="9"/>
  <c r="M235" i="9"/>
  <c r="M236" i="9"/>
  <c r="M237" i="9"/>
  <c r="M238" i="9"/>
  <c r="M239" i="9"/>
  <c r="M240" i="9"/>
  <c r="M241" i="9"/>
  <c r="M242" i="9"/>
  <c r="M243" i="9"/>
  <c r="A8" i="12"/>
  <c r="A9" i="12" s="1"/>
  <c r="A10" i="12" s="1"/>
  <c r="A11" i="12" s="1"/>
  <c r="A12" i="12" s="1"/>
  <c r="A13" i="12" s="1"/>
  <c r="A14" i="12" s="1"/>
  <c r="A15" i="12" s="1"/>
  <c r="A16" i="12" s="1"/>
  <c r="A17" i="12" s="1"/>
  <c r="A18" i="12" s="1"/>
  <c r="K5" i="13"/>
  <c r="K6" i="13"/>
  <c r="K7" i="13"/>
  <c r="K8" i="13"/>
  <c r="K9" i="13"/>
  <c r="K10" i="13"/>
  <c r="K11" i="13"/>
  <c r="K12" i="13"/>
  <c r="K13" i="13"/>
  <c r="K14" i="13"/>
  <c r="K15" i="13"/>
  <c r="K16" i="13"/>
  <c r="K17" i="13"/>
  <c r="K18" i="13"/>
  <c r="K19" i="13"/>
  <c r="K20" i="13"/>
  <c r="K21" i="13"/>
  <c r="K22" i="13"/>
  <c r="K23" i="13"/>
  <c r="K24" i="13"/>
  <c r="K25" i="13"/>
  <c r="K26" i="13"/>
  <c r="K27" i="13"/>
  <c r="K28" i="13"/>
  <c r="K29" i="13"/>
  <c r="J34" i="13"/>
  <c r="A35" i="13"/>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C236" i="1"/>
  <c r="I8" i="6"/>
  <c r="D9" i="6"/>
  <c r="E9" i="6"/>
  <c r="F9" i="6"/>
  <c r="G9" i="6"/>
  <c r="I11" i="6"/>
  <c r="D12" i="6"/>
  <c r="E12" i="6"/>
  <c r="F12" i="6"/>
  <c r="I14" i="6"/>
  <c r="D15" i="6"/>
  <c r="E15" i="6"/>
  <c r="F15" i="6"/>
  <c r="I17" i="6"/>
  <c r="D18" i="6"/>
  <c r="E18" i="6"/>
  <c r="F18" i="6"/>
  <c r="I20" i="6"/>
  <c r="D21" i="6"/>
  <c r="E21" i="6"/>
  <c r="F21" i="6"/>
  <c r="I23" i="6"/>
  <c r="D24" i="6"/>
  <c r="E24" i="6"/>
  <c r="F24" i="6"/>
  <c r="H24" i="6"/>
  <c r="I34" i="6"/>
  <c r="D35" i="6"/>
  <c r="E35" i="6"/>
  <c r="I37" i="6"/>
  <c r="D38" i="6"/>
  <c r="E38" i="6"/>
  <c r="I40" i="6"/>
  <c r="D41" i="6"/>
  <c r="E41" i="6"/>
  <c r="I43" i="6"/>
  <c r="D44" i="6"/>
  <c r="E44" i="6"/>
  <c r="F44" i="6"/>
  <c r="G44" i="6"/>
  <c r="H44" i="6"/>
  <c r="I46" i="6"/>
  <c r="D47" i="6"/>
  <c r="E47" i="6"/>
  <c r="G47" i="6"/>
  <c r="I49" i="6"/>
  <c r="D50" i="6"/>
  <c r="E50" i="6"/>
  <c r="G50" i="6"/>
  <c r="F55" i="6"/>
  <c r="D56" i="6"/>
  <c r="E56" i="6"/>
  <c r="H59" i="6"/>
  <c r="D60" i="6"/>
  <c r="E60" i="6"/>
  <c r="H62" i="6"/>
  <c r="D63" i="6"/>
  <c r="E63" i="6"/>
  <c r="F63" i="6"/>
  <c r="G63" i="6"/>
  <c r="H66" i="6"/>
  <c r="D67" i="6"/>
  <c r="E67" i="6"/>
  <c r="H70" i="6"/>
  <c r="D71" i="6"/>
  <c r="E71" i="6"/>
  <c r="H74" i="6"/>
  <c r="D75" i="6"/>
  <c r="E75" i="6"/>
  <c r="G75" i="6"/>
  <c r="H78" i="6"/>
  <c r="D79" i="6"/>
  <c r="E79" i="6"/>
  <c r="G79" i="6"/>
  <c r="H82" i="6"/>
  <c r="D83" i="6"/>
  <c r="E83" i="6"/>
  <c r="G83" i="6"/>
  <c r="G86" i="6"/>
  <c r="D87" i="6"/>
  <c r="E87" i="6"/>
  <c r="F87" i="6"/>
  <c r="G91" i="6"/>
  <c r="D92" i="6"/>
  <c r="E92" i="6"/>
  <c r="F92" i="6"/>
  <c r="G94" i="6"/>
  <c r="D95" i="6"/>
  <c r="E95" i="6"/>
  <c r="F95" i="6"/>
  <c r="G16" i="4"/>
  <c r="G17" i="4"/>
  <c r="G18" i="4"/>
  <c r="G19" i="4"/>
  <c r="G20" i="4"/>
</calcChain>
</file>

<file path=xl/sharedStrings.xml><?xml version="1.0" encoding="utf-8"?>
<sst xmlns="http://schemas.openxmlformats.org/spreadsheetml/2006/main" count="19485" uniqueCount="5163">
  <si>
    <r>
      <t>30. A. Griechische M</t>
    </r>
    <r>
      <rPr>
        <b/>
        <sz val="10"/>
        <rFont val="Times New Roman"/>
        <family val="1"/>
      </rPr>
      <t>ü</t>
    </r>
    <r>
      <rPr>
        <b/>
        <sz val="10"/>
        <rFont val="Arial"/>
        <family val="2"/>
      </rPr>
      <t>nzen aus Gros-Griechenland und Sicilien</t>
    </r>
  </si>
  <si>
    <r>
      <t>Eine syrakusische M</t>
    </r>
    <r>
      <rPr>
        <sz val="10"/>
        <rFont val="Times New Roman"/>
        <family val="1"/>
      </rPr>
      <t>ü</t>
    </r>
    <r>
      <rPr>
        <sz val="10"/>
        <rFont val="Arial"/>
        <family val="2"/>
      </rPr>
      <t>nze vom K</t>
    </r>
    <r>
      <rPr>
        <sz val="10"/>
        <rFont val="Times New Roman"/>
        <family val="1"/>
      </rPr>
      <t>ö</t>
    </r>
    <r>
      <rPr>
        <sz val="10"/>
        <rFont val="Arial"/>
        <family val="2"/>
      </rPr>
      <t>nig Hiero</t>
    </r>
  </si>
  <si>
    <t>Kupfer</t>
  </si>
  <si>
    <t>Eisen</t>
  </si>
  <si>
    <r>
      <t>Ebenfalls eine syrakusische M</t>
    </r>
    <r>
      <rPr>
        <sz val="10"/>
        <rFont val="Times New Roman"/>
        <family val="1"/>
      </rPr>
      <t>ü</t>
    </r>
    <r>
      <rPr>
        <sz val="10"/>
        <rFont val="Arial"/>
        <family val="2"/>
      </rPr>
      <t>nze</t>
    </r>
  </si>
  <si>
    <r>
      <t>Eine neapolitanische M</t>
    </r>
    <r>
      <rPr>
        <sz val="10"/>
        <rFont val="Times New Roman"/>
        <family val="1"/>
      </rPr>
      <t>ü</t>
    </r>
    <r>
      <rPr>
        <sz val="10"/>
        <rFont val="Arial"/>
        <family val="2"/>
      </rPr>
      <t>nze</t>
    </r>
  </si>
  <si>
    <r>
      <t>Eine M</t>
    </r>
    <r>
      <rPr>
        <sz val="10"/>
        <rFont val="Times New Roman"/>
        <family val="1"/>
      </rPr>
      <t>ü</t>
    </r>
    <r>
      <rPr>
        <sz val="10"/>
        <rFont val="Arial"/>
        <family val="2"/>
      </rPr>
      <t>nze der Kenturipiner</t>
    </r>
  </si>
  <si>
    <r>
      <t>Eine M</t>
    </r>
    <r>
      <rPr>
        <sz val="10"/>
        <rFont val="Times New Roman"/>
        <family val="1"/>
      </rPr>
      <t>ü</t>
    </r>
    <r>
      <rPr>
        <sz val="10"/>
        <rFont val="Arial"/>
        <family val="2"/>
      </rPr>
      <t>nze der Bruttier</t>
    </r>
  </si>
  <si>
    <r>
      <t>Eine M</t>
    </r>
    <r>
      <rPr>
        <sz val="10"/>
        <rFont val="Times New Roman"/>
        <family val="1"/>
      </rPr>
      <t>ü</t>
    </r>
    <r>
      <rPr>
        <sz val="10"/>
        <rFont val="Arial"/>
        <family val="2"/>
      </rPr>
      <t>nze der Mamertiner</t>
    </r>
  </si>
  <si>
    <t>Silber</t>
  </si>
  <si>
    <r>
      <t>33. B. R</t>
    </r>
    <r>
      <rPr>
        <b/>
        <sz val="10"/>
        <rFont val="Times New Roman"/>
        <family val="1"/>
      </rPr>
      <t>ö</t>
    </r>
    <r>
      <rPr>
        <b/>
        <sz val="10"/>
        <rFont val="Arial"/>
        <family val="2"/>
      </rPr>
      <t>misscher M</t>
    </r>
    <r>
      <rPr>
        <b/>
        <sz val="10"/>
        <rFont val="Times New Roman"/>
        <family val="1"/>
      </rPr>
      <t>ü</t>
    </r>
    <r>
      <rPr>
        <b/>
        <sz val="10"/>
        <rFont val="Arial"/>
        <family val="2"/>
      </rPr>
      <t>nzen, aus dem ersten Jahrhundert der Monarchie.</t>
    </r>
  </si>
  <si>
    <t>Augustus</t>
  </si>
  <si>
    <t>Caligula</t>
  </si>
  <si>
    <t>Vespasianus</t>
  </si>
  <si>
    <t>Caesar Augustus Germanicus</t>
  </si>
  <si>
    <r>
      <t>Germanicus S</t>
    </r>
    <r>
      <rPr>
        <sz val="10"/>
        <rFont val="Times New Roman"/>
        <family val="1"/>
      </rPr>
      <t>ö</t>
    </r>
    <r>
      <rPr>
        <sz val="10"/>
        <rFont val="Arial"/>
        <family val="2"/>
      </rPr>
      <t>hne, Nero und Drusus</t>
    </r>
  </si>
  <si>
    <t>Tiberius Claudius</t>
  </si>
  <si>
    <t>Trajanus</t>
  </si>
  <si>
    <t>Corrected against original</t>
  </si>
  <si>
    <t>Cu 85.0, Sn 6.59, Pb8.38</t>
  </si>
  <si>
    <t>Cu 84.6, Sn 7.18, Pb 7.69, Ag 0.51</t>
  </si>
  <si>
    <t>Cu 84.5, Pb 10.9, Sn 4.65</t>
  </si>
  <si>
    <t>Klaproth 1815 No. 1</t>
  </si>
  <si>
    <t>Klaproth 1815 No. 2</t>
  </si>
  <si>
    <t>Fe not given by Bibra</t>
  </si>
  <si>
    <t>91 Analytiker</t>
  </si>
  <si>
    <t>Hoffmamn</t>
  </si>
  <si>
    <t xml:space="preserve">Silber </t>
  </si>
  <si>
    <t>Gold</t>
  </si>
  <si>
    <t xml:space="preserve">(a) </t>
  </si>
  <si>
    <t>(b)</t>
  </si>
  <si>
    <r>
      <t>49. A. M</t>
    </r>
    <r>
      <rPr>
        <b/>
        <sz val="10"/>
        <rFont val="Times New Roman"/>
        <family val="1"/>
      </rPr>
      <t>ü</t>
    </r>
    <r>
      <rPr>
        <b/>
        <sz val="10"/>
        <rFont val="Arial"/>
        <family val="2"/>
      </rPr>
      <t>nze von Alexander Severus</t>
    </r>
  </si>
  <si>
    <r>
      <t>50. B. M</t>
    </r>
    <r>
      <rPr>
        <b/>
        <sz val="10"/>
        <rFont val="Times New Roman"/>
        <family val="1"/>
      </rPr>
      <t>ü</t>
    </r>
    <r>
      <rPr>
        <b/>
        <sz val="10"/>
        <rFont val="Arial"/>
        <family val="2"/>
      </rPr>
      <t>nze von Gordianus</t>
    </r>
  </si>
  <si>
    <r>
      <t>51. C. M</t>
    </r>
    <r>
      <rPr>
        <b/>
        <sz val="10"/>
        <rFont val="Times New Roman"/>
        <family val="1"/>
      </rPr>
      <t>ü</t>
    </r>
    <r>
      <rPr>
        <b/>
        <sz val="10"/>
        <rFont val="Arial"/>
        <family val="2"/>
      </rPr>
      <t>nze von Valerianus</t>
    </r>
  </si>
  <si>
    <r>
      <t>53.  M</t>
    </r>
    <r>
      <rPr>
        <b/>
        <sz val="10"/>
        <rFont val="Times New Roman"/>
        <family val="1"/>
      </rPr>
      <t>ü</t>
    </r>
    <r>
      <rPr>
        <b/>
        <sz val="10"/>
        <rFont val="Arial"/>
        <family val="2"/>
      </rPr>
      <t>nze von Gallianus</t>
    </r>
  </si>
  <si>
    <t>Dynastie Tscheou 2)</t>
  </si>
  <si>
    <t>Dynastie Tscheou 1)</t>
  </si>
  <si>
    <r>
      <t>61. V.  Chemische Untersuchung chinesischer M</t>
    </r>
    <r>
      <rPr>
        <b/>
        <sz val="10"/>
        <rFont val="Times New Roman"/>
        <family val="1"/>
      </rPr>
      <t>ü</t>
    </r>
    <r>
      <rPr>
        <b/>
        <sz val="10"/>
        <rFont val="Arial"/>
        <family val="2"/>
      </rPr>
      <t>nzen</t>
    </r>
  </si>
  <si>
    <t>64. VI.  Chemische Untersuchung der Metallmasse eines antiken Spiegels</t>
  </si>
  <si>
    <t>93. VIII. Chemische Untersuchung der Metallmasse der chineschen Gong-gong's</t>
  </si>
  <si>
    <t>I. Metallmasse des Altars des Krodo</t>
  </si>
  <si>
    <t>II. Metallmasse des Kaiserstuhls</t>
  </si>
  <si>
    <t>III. Metallmasse des grossen Leuchterrings</t>
  </si>
  <si>
    <t>das zinnoxyd  war etwas antimonhaltig</t>
  </si>
  <si>
    <t>nickel, kobalthaltig</t>
  </si>
  <si>
    <t>kobalt, nickelhaltig</t>
  </si>
  <si>
    <t>Girardin 1853</t>
  </si>
  <si>
    <t>Antonia</t>
  </si>
  <si>
    <t>Dominitien</t>
  </si>
  <si>
    <t>Trajan</t>
  </si>
  <si>
    <t>Marc-Aurèle</t>
  </si>
  <si>
    <t>Commode</t>
  </si>
  <si>
    <t>Alex-Sevère</t>
  </si>
  <si>
    <t>Philippe père</t>
  </si>
  <si>
    <t>Auguste</t>
  </si>
  <si>
    <t>Claude Ier</t>
  </si>
  <si>
    <t>tr</t>
  </si>
  <si>
    <t>Vespasien</t>
  </si>
  <si>
    <t>1re Catêgorie - Cuivre pur ou à peu près pur.</t>
  </si>
  <si>
    <t>2eme Catêgorie - Cuivre et zinc</t>
  </si>
  <si>
    <t>Titus</t>
  </si>
  <si>
    <t>Galére Maximien</t>
  </si>
  <si>
    <t>Théodose</t>
  </si>
  <si>
    <t>Triens Romain (Époque inconnue)</t>
  </si>
  <si>
    <t>Domitien</t>
  </si>
  <si>
    <r>
      <t xml:space="preserve">4eme Catêgorie - Cuivre et </t>
    </r>
    <r>
      <rPr>
        <b/>
        <sz val="10"/>
        <rFont val="Arial"/>
        <family val="2"/>
      </rPr>
      <t>é</t>
    </r>
    <r>
      <rPr>
        <b/>
        <sz val="10"/>
        <rFont val="Arial"/>
        <family val="2"/>
      </rPr>
      <t>tain (L'</t>
    </r>
    <r>
      <rPr>
        <b/>
        <sz val="10"/>
        <rFont val="Arial"/>
        <family val="2"/>
      </rPr>
      <t>é</t>
    </r>
    <r>
      <rPr>
        <b/>
        <sz val="10"/>
        <rFont val="Arial"/>
        <family val="2"/>
      </rPr>
      <t>tain peut être accidentel)</t>
    </r>
  </si>
  <si>
    <t>3eme Catêgorie - Cuivre et plomb (Le plomb parait être accidentel)</t>
  </si>
  <si>
    <r>
      <t>5eme Catêgorie - Cuivre et plus d'</t>
    </r>
    <r>
      <rPr>
        <b/>
        <sz val="10"/>
        <rFont val="Arial"/>
        <family val="2"/>
      </rPr>
      <t>é</t>
    </r>
    <r>
      <rPr>
        <b/>
        <sz val="10"/>
        <rFont val="Arial"/>
        <family val="2"/>
      </rPr>
      <t>tain que de plomb</t>
    </r>
  </si>
  <si>
    <t>Héliogabale</t>
  </si>
  <si>
    <t>Pupienus</t>
  </si>
  <si>
    <t>Otacilia (feme de Pillippe 1er)</t>
  </si>
  <si>
    <t>Aurélien</t>
  </si>
  <si>
    <t>Probus</t>
  </si>
  <si>
    <t>Diocletien</t>
  </si>
  <si>
    <t>Maximien-Hercule</t>
  </si>
  <si>
    <t>Maxence</t>
  </si>
  <si>
    <t>Faustine (Ténès, Algérie)</t>
  </si>
  <si>
    <t>t-s</t>
  </si>
  <si>
    <t>très-sensible</t>
  </si>
  <si>
    <t>tr t-s</t>
  </si>
  <si>
    <r>
      <t>6eme Catêgorie - Cuivre et plus de plomb que d'</t>
    </r>
    <r>
      <rPr>
        <b/>
        <sz val="10"/>
        <rFont val="Arial"/>
        <family val="2"/>
      </rPr>
      <t>é</t>
    </r>
    <r>
      <rPr>
        <b/>
        <sz val="10"/>
        <rFont val="Arial"/>
        <family val="2"/>
      </rPr>
      <t xml:space="preserve">tain </t>
    </r>
  </si>
  <si>
    <t>As Romain</t>
  </si>
  <si>
    <t>Antonin Le Pieux</t>
  </si>
  <si>
    <t>Gordien III</t>
  </si>
  <si>
    <t>Phillippe Ier</t>
  </si>
  <si>
    <t>Phillipe II</t>
  </si>
  <si>
    <t>Constantin Ier ?</t>
  </si>
  <si>
    <t>Constantin II ?</t>
  </si>
  <si>
    <t>Justinien ?</t>
  </si>
  <si>
    <t xml:space="preserve">Antonin </t>
  </si>
  <si>
    <t>Juba II (Ténès, Algérie)</t>
  </si>
  <si>
    <r>
      <t>7eme Catêgorie - Medaille sauc</t>
    </r>
    <r>
      <rPr>
        <b/>
        <sz val="10"/>
        <rFont val="Arial"/>
        <family val="2"/>
      </rPr>
      <t>é</t>
    </r>
    <r>
      <rPr>
        <b/>
        <sz val="10"/>
        <rFont val="Arial"/>
        <family val="2"/>
      </rPr>
      <t xml:space="preserve">e c'est-a-dire </t>
    </r>
    <r>
      <rPr>
        <b/>
        <sz val="10"/>
        <rFont val="Arial"/>
        <family val="2"/>
      </rPr>
      <t>é</t>
    </r>
    <r>
      <rPr>
        <b/>
        <sz val="10"/>
        <rFont val="Arial"/>
        <family val="2"/>
      </rPr>
      <t>tain</t>
    </r>
    <r>
      <rPr>
        <b/>
        <sz val="10"/>
        <rFont val="Arial"/>
        <family val="2"/>
      </rPr>
      <t>é</t>
    </r>
    <r>
      <rPr>
        <b/>
        <sz val="10"/>
        <rFont val="Arial"/>
        <family val="2"/>
      </rPr>
      <t>e - Les pieces sauc</t>
    </r>
    <r>
      <rPr>
        <b/>
        <sz val="10"/>
        <rFont val="Arial"/>
        <family val="2"/>
      </rPr>
      <t>é</t>
    </r>
    <r>
      <rPr>
        <b/>
        <sz val="10"/>
        <rFont val="Arial"/>
        <family val="2"/>
      </rPr>
      <t>es avaient cours forc</t>
    </r>
    <r>
      <rPr>
        <b/>
        <sz val="10"/>
        <rFont val="Arial"/>
        <family val="2"/>
      </rPr>
      <t>é</t>
    </r>
    <r>
      <rPr>
        <b/>
        <sz val="10"/>
        <rFont val="Arial"/>
        <family val="2"/>
      </rPr>
      <t xml:space="preserve"> pour de l'argent</t>
    </r>
  </si>
  <si>
    <r>
      <t>8eme Catêgorie - Monnaie de billon qui avait cours forc</t>
    </r>
    <r>
      <rPr>
        <b/>
        <sz val="10"/>
        <rFont val="Arial"/>
        <family val="2"/>
      </rPr>
      <t>é</t>
    </r>
    <r>
      <rPr>
        <b/>
        <sz val="10"/>
        <rFont val="Arial"/>
        <family val="2"/>
      </rPr>
      <t xml:space="preserve"> pour de l'argent</t>
    </r>
  </si>
  <si>
    <t>Volusianus</t>
  </si>
  <si>
    <t>Posthumus</t>
  </si>
  <si>
    <t>Commaille 1863. 1. 1.</t>
  </si>
  <si>
    <t>Commaille 1863. 1. 2.</t>
  </si>
  <si>
    <t>Commaille 1863. 1. 3.</t>
  </si>
  <si>
    <t>Commaille 1863. 1. 4.</t>
  </si>
  <si>
    <t>No tr Pb</t>
  </si>
  <si>
    <t>Commaille 1863. 2. 1.</t>
  </si>
  <si>
    <t>Commaille 1863. 4. 2.</t>
  </si>
  <si>
    <t>Commaille 1863. 5. 2.</t>
  </si>
  <si>
    <t>Commaille 1863. 5. 1.</t>
  </si>
  <si>
    <t>No identification given.  Pb 2.26%</t>
  </si>
  <si>
    <t>"Triens Romain. Époque inconnue." Pb 0.94%</t>
  </si>
  <si>
    <t>Commaille 1863. 6. 2.</t>
  </si>
  <si>
    <t>Cu 84.32%</t>
  </si>
  <si>
    <t>Commaille 1863. 6. 1.</t>
  </si>
  <si>
    <t>"As Romain"</t>
  </si>
  <si>
    <t>Commaille 1863. 1. 5.</t>
  </si>
  <si>
    <t>Commaille 1863. 6. 3.</t>
  </si>
  <si>
    <t>Commaille 1863. 5. 3.</t>
  </si>
  <si>
    <t>Commaille 1863. 5. 5.</t>
  </si>
  <si>
    <t>"Otacilia, femme de Phillipe Ier"</t>
  </si>
  <si>
    <t>Commaille 1863. 6. 5.</t>
  </si>
  <si>
    <t>Commaille 1863. 6. 6.</t>
  </si>
  <si>
    <t>"Phillippe II"</t>
  </si>
  <si>
    <t xml:space="preserve">Commaille 1863. 8. 1. </t>
  </si>
  <si>
    <t>Commaille 1863. 8. 2.</t>
  </si>
  <si>
    <t>Commaille 1863. 5. 6.</t>
  </si>
  <si>
    <t>Commaille 1863. 5. 7.</t>
  </si>
  <si>
    <t xml:space="preserve">Commaille 1863. 5. 8. </t>
  </si>
  <si>
    <t>Commaille 1863. 7.</t>
  </si>
  <si>
    <t>Tinned</t>
  </si>
  <si>
    <t>Commaille 1863. 5. 9.</t>
  </si>
  <si>
    <t>Commaille 1863. 3. 1.</t>
  </si>
  <si>
    <t>Commaille 1863. 5. 11.</t>
  </si>
  <si>
    <t>Commaille 1863. 6. 7.</t>
  </si>
  <si>
    <t>"Constantin Ier ?"</t>
  </si>
  <si>
    <t>Commaille 1863. 6. 8.</t>
  </si>
  <si>
    <t>"Constantin II ?"</t>
  </si>
  <si>
    <t>Commaille 1863. 6. 9.</t>
  </si>
  <si>
    <t>Commaille 1863. 3. 2.</t>
  </si>
  <si>
    <t>Pb 1.70%</t>
  </si>
  <si>
    <t>Commaille 1863. 4. 1.</t>
  </si>
  <si>
    <t>Commaille 1863. 6. 10.</t>
  </si>
  <si>
    <t>"Justinien ?"</t>
  </si>
  <si>
    <t>Volusianus? Listed above</t>
  </si>
  <si>
    <t xml:space="preserve">Gordianus III. 237 bis 244 n. Chr. </t>
  </si>
  <si>
    <t>Philippus Arabs. 244 bis 250 n. Chr.</t>
  </si>
  <si>
    <t xml:space="preserve">Victorinus 267 (in Gallien) </t>
  </si>
  <si>
    <t>Tetricus 267 n. Chr.</t>
  </si>
  <si>
    <t xml:space="preserve">Claudius Gothicus 268 bis 270 n. Chr. </t>
  </si>
  <si>
    <t>Augustus 30 vor, bis 11 nach Chr.</t>
  </si>
  <si>
    <t>Claudius 41 bis 54 n. Chr.</t>
  </si>
  <si>
    <t>Nero 54 bis 68 n. Chr.</t>
  </si>
  <si>
    <t>Vespasianus 69 bis 79 n. Chr.</t>
  </si>
  <si>
    <t>Titus 79 bis 81 n. Chr.</t>
  </si>
  <si>
    <t xml:space="preserve">Domitian 81 bis 96 n. Chr. </t>
  </si>
  <si>
    <t xml:space="preserve">Hadrian 117 bis 138 n. Chr. </t>
  </si>
  <si>
    <t xml:space="preserve">Volusianus. 253 bis 254 (in Gallien) </t>
  </si>
  <si>
    <t xml:space="preserve">Posthumus 262 bis 268 n. Chr. </t>
  </si>
  <si>
    <t>Aurelianus 270 bis 275 n. Chr.</t>
  </si>
  <si>
    <t xml:space="preserve">Tacitus 275 n. Chr. </t>
  </si>
  <si>
    <t xml:space="preserve">Probus 277 bis 282 n. Chr. </t>
  </si>
  <si>
    <t>Diocletianus 284 bis 304 n. Chr.</t>
  </si>
  <si>
    <t>Galerius Maximianus 306 bis 311 n. Chr</t>
  </si>
  <si>
    <t>Maxentius Mitregent</t>
  </si>
  <si>
    <t>Constantinus I. 311 bis 337 n. Chr.</t>
  </si>
  <si>
    <t>Constantinus I. (?) II (?)</t>
  </si>
  <si>
    <t>Theodosius 379 bis 394 n. Chr.</t>
  </si>
  <si>
    <t>Justinianus (Byzantiner) 527 bis 565 n. Chr.</t>
  </si>
  <si>
    <t>Römische münzen (Nachtrag: Göbel, Klaproth, Cu, Sn, Zn, Pb.)</t>
  </si>
  <si>
    <t>Klaproth.</t>
  </si>
  <si>
    <t>Göbel.</t>
  </si>
  <si>
    <t>Augustus 30 vor Chr.</t>
  </si>
  <si>
    <t>Caligula 37 bis 41 n. Chr.</t>
  </si>
  <si>
    <t>Römische Republik.</t>
  </si>
  <si>
    <t>Julius Cäsar 45 vor Christus.</t>
  </si>
  <si>
    <t xml:space="preserve">Cäsar Augustus Germanicus (Caligula) 37 bis 41 n. Chr. </t>
  </si>
  <si>
    <t>Söhne d. Germanicus (Nero and Drusus)</t>
  </si>
  <si>
    <t>Tiberius 41 bis 54 n. Chr.</t>
  </si>
  <si>
    <t xml:space="preserve">Trajanus 89 bis 117 n. Chr. </t>
  </si>
  <si>
    <t>Probus 277 bis 282 n. Chr.</t>
  </si>
  <si>
    <t>Constantinus Magnus 311 his 337 n. Chr.</t>
  </si>
  <si>
    <t xml:space="preserve">Licinius 326 </t>
  </si>
  <si>
    <t>Severina Gemahlin M. Aurels</t>
  </si>
  <si>
    <t>Septimus Severus</t>
  </si>
  <si>
    <t>Septim. Severus and Julia Domna 193-211</t>
  </si>
  <si>
    <t>Philippus 1. 244 - 249</t>
  </si>
  <si>
    <t xml:space="preserve">Marcus Aurelius 161 - 180 </t>
  </si>
  <si>
    <t>Trajanus Decius 250 - 252</t>
  </si>
  <si>
    <t>Gallienus 260 - 268</t>
  </si>
  <si>
    <t>Posthumus 262 - 268</t>
  </si>
  <si>
    <t>Probus 277 - 282</t>
  </si>
  <si>
    <t>Maximianus Hercules 306 - 311</t>
  </si>
  <si>
    <t>Constantinus Magnus 311 - 337</t>
  </si>
  <si>
    <t>Trajanus 98 - 117</t>
  </si>
  <si>
    <t>Hadrianus 117 - 138</t>
  </si>
  <si>
    <t>, -</t>
  </si>
  <si>
    <t>!!</t>
  </si>
  <si>
    <t>Silbergehalt römischer Münzen. (Versilbert oder verzinnte Münzen.)</t>
  </si>
  <si>
    <t>Kaiser nicht genau zu bestimmen, aber muthmasslich 1-50 n. Chr.</t>
  </si>
  <si>
    <t>Gallienus 259 - 268</t>
  </si>
  <si>
    <t>Claudius Gothicus 268 - 270</t>
  </si>
  <si>
    <t>Diocletianus 284- 304</t>
  </si>
  <si>
    <t>Constantinus II. 337 - 340</t>
  </si>
  <si>
    <t>Constans 337-361</t>
  </si>
  <si>
    <t>Constantinus 337 - 361</t>
  </si>
  <si>
    <t>Gallus Mitregent d. Const.</t>
  </si>
  <si>
    <t>Valentinianus I. 364 - 376</t>
  </si>
  <si>
    <t>Justinus 518 - 527</t>
  </si>
  <si>
    <t>Johannes Zimiscus 970 -975</t>
  </si>
  <si>
    <t>Silbergehalt römischer, nicht versilberter oder verzinnter Münzen.</t>
  </si>
  <si>
    <t>Augustus 30 vor bis 14 nach Chr.</t>
  </si>
  <si>
    <t>Marcus Aurelius 161 - 180</t>
  </si>
  <si>
    <t>Aurelianus 270 - 275</t>
  </si>
  <si>
    <t>Maximianus , Mitregent d. Diocletianus</t>
  </si>
  <si>
    <t>Constantinus Chlorus 304 - 306</t>
  </si>
  <si>
    <t>Magnentius Mitregent d. Constantin</t>
  </si>
  <si>
    <t>Arcadius (Byzantiner) 395 - 408</t>
  </si>
  <si>
    <t>Valerianus 253 - 254</t>
  </si>
  <si>
    <t>Vietorinus 267</t>
  </si>
  <si>
    <t>Posthumus 262 -268</t>
  </si>
  <si>
    <t>Tetrius 267</t>
  </si>
  <si>
    <t>Tacitus 275</t>
  </si>
  <si>
    <t>Trajanus 98 -117</t>
  </si>
  <si>
    <t>Silbergehalt durch directes Kupelliren bestimmt.</t>
  </si>
  <si>
    <t>Aurelian 270 - 275</t>
  </si>
  <si>
    <t>Severina, Gemahlin d. Aar.</t>
  </si>
  <si>
    <t>Dieselbe</t>
  </si>
  <si>
    <t>Vietorinus 267 (Gallien)</t>
  </si>
  <si>
    <t>Quinti line 271</t>
  </si>
  <si>
    <t>Marius 267</t>
  </si>
  <si>
    <t>Silbergehalt römischer Münzen.</t>
  </si>
  <si>
    <t xml:space="preserve">Marius 267 </t>
  </si>
  <si>
    <t xml:space="preserve">Victorinus 267 n. Chr. </t>
  </si>
  <si>
    <t xml:space="preserve">Tetricus 267 </t>
  </si>
  <si>
    <t xml:space="preserve">Claudius Gothicus 268 - 270 </t>
  </si>
  <si>
    <t>Quintilius 270</t>
  </si>
  <si>
    <t xml:space="preserve">Probus 277 - 282 </t>
  </si>
  <si>
    <t xml:space="preserve">Aurelian u. Severina 270-275 </t>
  </si>
  <si>
    <t xml:space="preserve">Corvinus 282 - 284 </t>
  </si>
  <si>
    <t xml:space="preserve">Maximianus 284-304 </t>
  </si>
  <si>
    <t xml:space="preserve">Diocletianus 284 - 304 </t>
  </si>
  <si>
    <t>Rausch.</t>
  </si>
  <si>
    <t>Ackerman.</t>
  </si>
  <si>
    <t>Römische Waffen, Schmuck und andere Gegenstände</t>
  </si>
  <si>
    <t>. -</t>
  </si>
  <si>
    <t>Spiegel. Aufgefunden ohnweit Mainz.</t>
  </si>
  <si>
    <t>Spiegel. Aus einem Grabe bei Turin.</t>
  </si>
  <si>
    <t xml:space="preserve">Spiegel. Ohnweit Chur gefunden. </t>
  </si>
  <si>
    <t>Fibula. Aus Herkulanum.</t>
  </si>
  <si>
    <t>Fibula. Desgleichen.</t>
  </si>
  <si>
    <t xml:space="preserve">Sehwertklinge. Desgleichen. </t>
  </si>
  <si>
    <t>Schnalle. Aus dem Goldbachgraben im Emmenthale.</t>
  </si>
  <si>
    <t>Sehwertklinge. Ohnweit Chur gefunden.</t>
  </si>
  <si>
    <t>Erztropfen ans einem Graphittiegel. v. Desor u. Fischer aus dem (Nuenenberger?) See gezogen.</t>
  </si>
  <si>
    <t>Metallplatte v. Basel-Augst. 6" lang 3" hoch. Mit Schrift: Deo invicto typum aurochalcum solis. - Wohl Votivtafel an einer Statue.</t>
  </si>
  <si>
    <t>Ohrring. Aus einem Grabe d. Insel Euböa.</t>
  </si>
  <si>
    <t>Schnalle. Aus demselben Grabe der Insel Euböa.</t>
  </si>
  <si>
    <t>Armreif. Fundort unbekannt, die Form röm. Ursprung andeutend.</t>
  </si>
  <si>
    <t>Fibula. Ausgrabung am Rhein. Auf antiquarischem Wege wie die folgenden 5 Gegenstände erworben. Durch archäologische Bestimmung für ächt erkannt</t>
  </si>
  <si>
    <t xml:space="preserve">Schwertklinge. Am Hallstädter See (Salzkammergut) einer Bergwand mit anderen Gegenständen durch Regen ausgewaschen.  </t>
  </si>
  <si>
    <t xml:space="preserve">Wagenbeschläge. Salzburg. In alten, muthmasslich Römerzeiten durch eine Feuersbrunst theilweise geschmolzen. </t>
  </si>
  <si>
    <t>Souchay.</t>
  </si>
  <si>
    <t xml:space="preserve">Fussgestell der Dea Artio. Ausgegraben bei Bern. Schrift: Deae artioni licinia sabinilla. </t>
  </si>
  <si>
    <t>Fussgestell einer Statue. Jüngling b. Bern</t>
  </si>
  <si>
    <t xml:space="preserve">Bild d. Dea Naria. Muthmasslich bei Bern. Schrift: Deae Nariae reg. arvre. cur. feroc. L. </t>
  </si>
  <si>
    <t>Statue der Victoria. Gefunden bei Brescia.</t>
  </si>
  <si>
    <t>Statue der Minerva. In Paris befindlich.</t>
  </si>
  <si>
    <t>Statuette. Victoria.</t>
  </si>
  <si>
    <t>Statuette. Minerva.</t>
  </si>
  <si>
    <t>Statuette. (?)</t>
  </si>
  <si>
    <t>Statuette eines Thiers, Löwe? Fragment.</t>
  </si>
  <si>
    <t>Bronce Statue von Finthen (drei Stunden v. Mainz).</t>
  </si>
  <si>
    <t>Römische Fibula von Mainz</t>
  </si>
  <si>
    <t>Römische Fibula.</t>
  </si>
  <si>
    <t>Bley.</t>
  </si>
  <si>
    <t>Arnaudon.</t>
  </si>
  <si>
    <t>A. Griechische Münzen.</t>
  </si>
  <si>
    <t>Münzen Greichischer Städte, ungefähr 400 Jahre vor Christus</t>
  </si>
  <si>
    <t>Münzen Greichischer Städte, 300 bis circa 150 vor Christus</t>
  </si>
  <si>
    <t>0.83'</t>
  </si>
  <si>
    <t>Spar</t>
  </si>
  <si>
    <t xml:space="preserve">Münze von Kroton. </t>
  </si>
  <si>
    <t xml:space="preserve">Alt Attische Münze.nNr. 51 bis 55 von Professor Ross in Halle an Ort and Stelle gesammelt und bestimmt. </t>
  </si>
  <si>
    <t>Attische Münze.</t>
  </si>
  <si>
    <t>Atheniensische Münze aus der rö-Zeit.</t>
  </si>
  <si>
    <t>Atheniensische Münze.</t>
  </si>
  <si>
    <t>Ptolomäier Münze, aus dem Dorpater Museum.</t>
  </si>
  <si>
    <t>Altgriechische Münze, auf Sicilien gefunden.</t>
  </si>
  <si>
    <t>Münze v. Neapolis.</t>
  </si>
  <si>
    <t xml:space="preserve">Münze der Kenturipiner. </t>
  </si>
  <si>
    <t xml:space="preserve">Münze der Mamertiner. </t>
  </si>
  <si>
    <t>Münze der Bruttier.</t>
  </si>
  <si>
    <t>Antiochia in Pisidien. Trajanus.</t>
  </si>
  <si>
    <t xml:space="preserve">Alexandria. Hadrianus. </t>
  </si>
  <si>
    <t>Nicäa in Bithynien. Heliogabalus.</t>
  </si>
  <si>
    <t>B. Münzen römischer Kaiser in griechisehen Provinzen geprägt</t>
  </si>
  <si>
    <t>A. Mitscherlich.</t>
  </si>
  <si>
    <t>Heldt.</t>
  </si>
  <si>
    <t>R. Wagner.</t>
  </si>
  <si>
    <t>Ulich.</t>
  </si>
  <si>
    <t>A. Mitscherlich u. E. Schmidt.</t>
  </si>
  <si>
    <t>Bronzene Vase von Russikon. Morlot.</t>
  </si>
  <si>
    <t>Schmuckkette von Wyla. Morlot.</t>
  </si>
  <si>
    <r>
      <t>Bronzenes Gef</t>
    </r>
    <r>
      <rPr>
        <sz val="10"/>
        <rFont val="Courier New"/>
        <family val="3"/>
      </rPr>
      <t>ä</t>
    </r>
    <r>
      <rPr>
        <sz val="10"/>
        <rFont val="Arial"/>
        <family val="2"/>
      </rPr>
      <t>ss</t>
    </r>
    <r>
      <rPr>
        <sz val="10"/>
        <rFont val="Arial"/>
        <family val="2"/>
      </rPr>
      <t xml:space="preserve"> von Pf</t>
    </r>
    <r>
      <rPr>
        <sz val="10"/>
        <rFont val="Courier New"/>
        <family val="3"/>
      </rPr>
      <t>ä</t>
    </r>
    <r>
      <rPr>
        <sz val="10"/>
        <rFont val="Arial"/>
        <family val="2"/>
      </rPr>
      <t>ffi</t>
    </r>
    <r>
      <rPr>
        <sz val="10"/>
        <rFont val="Arial"/>
        <family val="2"/>
      </rPr>
      <t>ikon. Morlot.</t>
    </r>
  </si>
  <si>
    <r>
      <t>Fibula vou Gennersbrunn bei B</t>
    </r>
    <r>
      <rPr>
        <sz val="10"/>
        <rFont val="Courier New"/>
        <family val="3"/>
      </rPr>
      <t>ü</t>
    </r>
    <r>
      <rPr>
        <sz val="10"/>
        <rFont val="Arial"/>
        <family val="2"/>
      </rPr>
      <t>ssingen. Morlot.</t>
    </r>
  </si>
  <si>
    <t>Kupfernes Beil von Schaffhausen. Morlot.</t>
  </si>
  <si>
    <r>
      <t>Kette aus einem H</t>
    </r>
    <r>
      <rPr>
        <sz val="10"/>
        <rFont val="Courier New"/>
        <family val="3"/>
      </rPr>
      <t>ü</t>
    </r>
    <r>
      <rPr>
        <sz val="10"/>
        <rFont val="Arial"/>
        <family val="2"/>
      </rPr>
      <t>gelgrabe von Schaffhausen.Morlot.</t>
    </r>
  </si>
  <si>
    <r>
      <t>G</t>
    </r>
    <r>
      <rPr>
        <sz val="10"/>
        <rFont val="Courier New"/>
        <family val="3"/>
      </rPr>
      <t>ü</t>
    </r>
    <r>
      <rPr>
        <sz val="10"/>
        <rFont val="Arial"/>
        <family val="2"/>
      </rPr>
      <t>rtbeschl</t>
    </r>
    <r>
      <rPr>
        <sz val="10"/>
        <rFont val="Courier New"/>
        <family val="3"/>
      </rPr>
      <t>ä</t>
    </r>
    <r>
      <rPr>
        <sz val="10"/>
        <rFont val="Arial"/>
        <family val="2"/>
      </rPr>
      <t>ge von D</t>
    </r>
    <r>
      <rPr>
        <sz val="10"/>
        <rFont val="Courier New"/>
        <family val="3"/>
      </rPr>
      <t>ö</t>
    </r>
    <r>
      <rPr>
        <sz val="10"/>
        <rFont val="Arial"/>
        <family val="2"/>
      </rPr>
      <t>rflingen. Morlot.</t>
    </r>
  </si>
  <si>
    <t>Halsgeschmeide des gleichen Kindes; ibid. Brauns.</t>
  </si>
  <si>
    <t>Armring eines Kindes; Grab in Sitten. Brauns.</t>
  </si>
  <si>
    <t>Grosser Armring aus dem Frauengrab in Sitten. Brauns.</t>
  </si>
  <si>
    <t>Grosse Haarnadel aus demselben; ibid. Brauns.</t>
  </si>
  <si>
    <t>Metallplate mit Inschrift von Basel-Augst. Schmid.</t>
  </si>
  <si>
    <t>Kelt von der Tinière bei Villeneuve. Morlot.</t>
  </si>
  <si>
    <t>Kelt bei Vallamant im Murtensee gefunden. Museum.</t>
  </si>
  <si>
    <t>Kelt von den Pfahlbauten bei Morsee. A Jahn.</t>
  </si>
  <si>
    <r>
      <t>Schnallenst</t>
    </r>
    <r>
      <rPr>
        <sz val="10"/>
        <rFont val="Courier New"/>
        <family val="3"/>
      </rPr>
      <t>ü</t>
    </r>
    <r>
      <rPr>
        <sz val="10"/>
        <rFont val="Arial"/>
        <family val="2"/>
      </rPr>
      <t>ck aus dem Goldbachgraben. A. Jahn.</t>
    </r>
  </si>
  <si>
    <r>
      <t>Ring aus einem grab beim Sch</t>
    </r>
    <r>
      <rPr>
        <sz val="10"/>
        <rFont val="Courier New"/>
        <family val="3"/>
      </rPr>
      <t>ä</t>
    </r>
    <r>
      <rPr>
        <sz val="10"/>
        <rFont val="Arial"/>
        <family val="2"/>
      </rPr>
      <t>rloch bei der Enge. A. Jahn.</t>
    </r>
  </si>
  <si>
    <t>Kupfermassen von Heustrich am Niesen. Hauptm. Beck.</t>
  </si>
  <si>
    <t>16. Eine Pfeilspitze aus einem alten ägyptischen Grabe vom Dorpater Kunstmuseum</t>
  </si>
  <si>
    <t>17. Ein fragment von einem Sarge aus einem alten Tschuden-Grabe am Altai</t>
  </si>
  <si>
    <t>18. Ein fragmet eines andern Sarges eben daher. Beide Gegenstände hatte Prof. Ledebour von seiner Reise zum Altai mitgebracht</t>
  </si>
  <si>
    <t>Schubarth 1839. p.312</t>
  </si>
  <si>
    <t>Obusier cochinchinois</t>
  </si>
  <si>
    <t>Canon cochinchinoise</t>
  </si>
  <si>
    <t>Espingole cochinchinoise</t>
  </si>
  <si>
    <t>Canon chinoise</t>
  </si>
  <si>
    <t>perte</t>
  </si>
  <si>
    <t>Roux 1861. 4</t>
  </si>
  <si>
    <t>perte 0.08</t>
  </si>
  <si>
    <t>Roux 1861. 1</t>
  </si>
  <si>
    <t>Roux 1861. 2</t>
  </si>
  <si>
    <t>Roux 1861. 3</t>
  </si>
  <si>
    <t>As tr</t>
  </si>
  <si>
    <t>As tr. No Sb.</t>
  </si>
  <si>
    <t>Thomson 1813. pp 209-10</t>
  </si>
  <si>
    <t>Cu 80.427 Sn 19.937. No Pb or Ag.</t>
  </si>
  <si>
    <t>v. Estorff 1846. pp74-75</t>
  </si>
  <si>
    <t>Girardin 1853. 5f</t>
  </si>
  <si>
    <t>v. Estorff 1846. pp. 74-75</t>
  </si>
  <si>
    <t>v. Estorff 1846. pp. 74-76</t>
  </si>
  <si>
    <t>v. Estorff 1846. pp. 74-77</t>
  </si>
  <si>
    <t>Cu 89.97 No Ag (missing primary source?)</t>
  </si>
  <si>
    <t>Cu 87.43 No Ag (missing primary source?)</t>
  </si>
  <si>
    <t>Cu 83.93 Pb 9.69 No Ag (missing primary source?)</t>
  </si>
  <si>
    <t>Pratobevera 1853. p. 60</t>
  </si>
  <si>
    <t>No Co</t>
  </si>
  <si>
    <t>Pb 0.61</t>
  </si>
  <si>
    <t>Pratobevera 1857. p. 197</t>
  </si>
  <si>
    <t>Sn 12.35</t>
  </si>
  <si>
    <t>Cooke 1849. p. 430</t>
  </si>
  <si>
    <t>Cu 88.934 Sn 11.066 Loss 0.01</t>
  </si>
  <si>
    <t>Donovan 1850. p.180</t>
  </si>
  <si>
    <t>Cu 85.232 Sn 13.112 Pb 1.142 S, C etc 0.15</t>
  </si>
  <si>
    <t>Cu 79.345 Sn 10.873 Pn 9.115</t>
  </si>
  <si>
    <t>Troyon 1860. p.113</t>
  </si>
  <si>
    <t>Bischoff 1865. p.31</t>
  </si>
  <si>
    <t>Bischoff 1865. p.32</t>
  </si>
  <si>
    <r>
      <t>Schr</t>
    </r>
    <r>
      <rPr>
        <sz val="10"/>
        <rFont val="Times New Roman"/>
        <family val="1"/>
      </rPr>
      <t>ö</t>
    </r>
    <r>
      <rPr>
        <sz val="10"/>
        <rFont val="Arial"/>
        <family val="2"/>
      </rPr>
      <t>tter 1861. p. 8</t>
    </r>
  </si>
  <si>
    <t>Ag 0.144 Ni 0.747 Co 0.049 Fe 0.063 As 0.13 Pb Sp Schw. 0.007</t>
  </si>
  <si>
    <t>Wibel 1863. p. 16</t>
  </si>
  <si>
    <t>Fe+Al 0.4 Ni+Fe 0.28 No Zn, As, Co, S</t>
  </si>
  <si>
    <t>Wibel 1863. p. 17</t>
  </si>
  <si>
    <t>"Verlust, Fe, Al, Ni 0.83". No Zn, As, Co, S</t>
  </si>
  <si>
    <t>Cu 88.68</t>
  </si>
  <si>
    <t>Bischoff 1865. p. 210 10</t>
  </si>
  <si>
    <t>Zn 2.35</t>
  </si>
  <si>
    <t>Bischoff 1865. p. 210 1a</t>
  </si>
  <si>
    <t>Bischoff 1865. p. 210 1b</t>
  </si>
  <si>
    <t>Bischoff 1865. p. 210 2a</t>
  </si>
  <si>
    <t>Bischoff 1865. p. 210 2b</t>
  </si>
  <si>
    <t>Bischoff 1865. p. 210 3a</t>
  </si>
  <si>
    <t>Bischoff 1865. p. 210 3b</t>
  </si>
  <si>
    <t>Bischoff 1865. p. 210 4a</t>
  </si>
  <si>
    <t>Bischoff 1865. p. 210 4b</t>
  </si>
  <si>
    <t>Ni u. Zn</t>
  </si>
  <si>
    <t>Bischoff 1865. p. 210 5a</t>
  </si>
  <si>
    <t>Bischoff 1865. p. 210 5b</t>
  </si>
  <si>
    <t>Bischoff 1865. p. 210 8a</t>
  </si>
  <si>
    <t>Bischoff 1865. p. 210 8b</t>
  </si>
  <si>
    <t>Bischoff 1865. p. 210 9a</t>
  </si>
  <si>
    <t>Bischoff 1865. p. 210 9b</t>
  </si>
  <si>
    <t>Bischoff 1865. p. 210 6a</t>
  </si>
  <si>
    <t>Bischoff 1865. p. 210 6b</t>
  </si>
  <si>
    <t>Ni 0.19</t>
  </si>
  <si>
    <r>
      <t xml:space="preserve">See Jahrsbericht </t>
    </r>
    <r>
      <rPr>
        <sz val="10"/>
        <rFont val="Times New Roman"/>
        <family val="1"/>
      </rPr>
      <t>ü</t>
    </r>
    <r>
      <rPr>
        <sz val="10"/>
        <rFont val="Arial"/>
        <family val="2"/>
      </rPr>
      <t>ber die Fortschritte der reinen, pharmazeutischen und technischen Chmi, Physik, Mineralogie und Geologie. 1866 (1868) p. 841.</t>
    </r>
  </si>
  <si>
    <t>Kopp 1865. p. 1069</t>
  </si>
  <si>
    <t>Average of two measurements</t>
  </si>
  <si>
    <t>Cu 83.755 Sn 13.312 Ag 0.403 Pb 1.804 Fe tr</t>
  </si>
  <si>
    <t>Hoffmann</t>
  </si>
  <si>
    <t>Hoffmann 1844. p. 238 1</t>
  </si>
  <si>
    <t>Hoffmann 1844. p. 238 2</t>
  </si>
  <si>
    <t>Hoffmann 1844. p. 238 3</t>
  </si>
  <si>
    <t>Hoffmann 1844. p. 238 4</t>
  </si>
  <si>
    <t>Hoffmann 1844. p. 238 5</t>
  </si>
  <si>
    <t>Hoffmann 1844. p. 238 6</t>
  </si>
  <si>
    <t>Hoffmann 1844. p. 238 7</t>
  </si>
  <si>
    <r>
      <t>??RAUCH, A. von., “</t>
    </r>
    <r>
      <rPr>
        <sz val="12"/>
        <rFont val="Times New Roman"/>
        <family val="1"/>
      </rPr>
      <t>Über die römischen Silbermünzen und den innern Werth desselben</t>
    </r>
    <r>
      <rPr>
        <sz val="12"/>
        <color indexed="8"/>
        <rFont val="Times New Roman"/>
        <family val="1"/>
      </rPr>
      <t xml:space="preserve">”, </t>
    </r>
    <r>
      <rPr>
        <i/>
        <sz val="12"/>
        <color indexed="8"/>
        <rFont val="Times New Roman"/>
        <family val="1"/>
      </rPr>
      <t>Mitteilungen der Numismatischen gesellschaft zu Berlin</t>
    </r>
    <r>
      <rPr>
        <sz val="12"/>
        <color indexed="8"/>
        <rFont val="Times New Roman"/>
        <family val="1"/>
      </rPr>
      <t xml:space="preserve"> </t>
    </r>
    <r>
      <rPr>
        <b/>
        <sz val="12"/>
        <color indexed="8"/>
        <rFont val="Times New Roman"/>
        <family val="1"/>
      </rPr>
      <t>iii,</t>
    </r>
    <r>
      <rPr>
        <sz val="12"/>
        <color indexed="8"/>
        <rFont val="Times New Roman"/>
        <family val="1"/>
      </rPr>
      <t xml:space="preserve"> 282-308 (1857).</t>
    </r>
  </si>
  <si>
    <t>Schwertklinge. Unter der Chertsey Brücke in London gefunden.</t>
  </si>
  <si>
    <t xml:space="preserve">Nadel. Aboyne </t>
  </si>
  <si>
    <t xml:space="preserve">Armband. Aboyne. </t>
  </si>
  <si>
    <t>Kelt. Cumberland.</t>
  </si>
  <si>
    <t>Kelt. ?</t>
  </si>
  <si>
    <t>Schottland</t>
  </si>
  <si>
    <r>
      <t>Gef</t>
    </r>
    <r>
      <rPr>
        <sz val="10"/>
        <rFont val="Times New Roman"/>
        <family val="1"/>
      </rPr>
      <t>ä</t>
    </r>
    <r>
      <rPr>
        <sz val="10"/>
        <rFont val="Arial"/>
        <family val="2"/>
      </rPr>
      <t>ss. Berwickshire, Lauder.</t>
    </r>
  </si>
  <si>
    <r>
      <t>Gef</t>
    </r>
    <r>
      <rPr>
        <sz val="10"/>
        <rFont val="Times New Roman"/>
        <family val="1"/>
      </rPr>
      <t>ä</t>
    </r>
    <r>
      <rPr>
        <sz val="10"/>
        <rFont val="Arial"/>
        <family val="2"/>
      </rPr>
      <t>ss. Huntly Wood.</t>
    </r>
  </si>
  <si>
    <t>Beil. Mid-Lothian, Pentland.</t>
  </si>
  <si>
    <t>Schwert. Edinburgh, Duddingst.</t>
  </si>
  <si>
    <t>Kessel, Fragm. Edinb., Duddingst.</t>
  </si>
  <si>
    <t>Paalstab. Tifeshire, Denino.</t>
  </si>
  <si>
    <t>Church.</t>
  </si>
  <si>
    <t>Pearson.</t>
  </si>
  <si>
    <t>Wilson.</t>
  </si>
  <si>
    <t>Irland.</t>
  </si>
  <si>
    <t>Kelt. Dowris.</t>
  </si>
  <si>
    <t>Horn. Dowris.</t>
  </si>
  <si>
    <t xml:space="preserve">Metallklumpen. </t>
  </si>
  <si>
    <t>Schwert.</t>
  </si>
  <si>
    <t>Lanzenspitze.</t>
  </si>
  <si>
    <t>Flacher Kelt.</t>
  </si>
  <si>
    <t>Hohler Kelt. Wicklow.</t>
  </si>
  <si>
    <t>Hohler Kelt. Cavan.</t>
  </si>
  <si>
    <t>Sense. Roscomon. Irland.</t>
  </si>
  <si>
    <t>Schwertgriff.</t>
  </si>
  <si>
    <t>Meissel.</t>
  </si>
  <si>
    <t>Ring.</t>
  </si>
  <si>
    <t>Kessel.</t>
  </si>
  <si>
    <t>Bronzeklumpen.</t>
  </si>
  <si>
    <t>Speerspitze. Giants Causeway.</t>
  </si>
  <si>
    <t>Schweden.</t>
  </si>
  <si>
    <t>Dänemark.</t>
  </si>
  <si>
    <t xml:space="preserve">Schildblech. Schonen. Lindholmen. </t>
  </si>
  <si>
    <t>Bronzewagen. Ystad.</t>
  </si>
  <si>
    <t>Barren. Schonen. Lindholmen.</t>
  </si>
  <si>
    <t>Lanzenspitze. Schonen. Lindholmen.</t>
  </si>
  <si>
    <t>Bronzemasse. Schonen. Lindholmen.</t>
  </si>
  <si>
    <t>Dolch. Cty Down, Newry.</t>
  </si>
  <si>
    <t>O'Sullivan.</t>
  </si>
  <si>
    <t xml:space="preserve">Donovan. </t>
  </si>
  <si>
    <t>Davy.</t>
  </si>
  <si>
    <t>Mallet.</t>
  </si>
  <si>
    <t>Berzelius.</t>
  </si>
  <si>
    <t xml:space="preserve">Messerklinge. </t>
  </si>
  <si>
    <t>Pincette.</t>
  </si>
  <si>
    <t xml:space="preserve">Ring. </t>
  </si>
  <si>
    <t>Spirele.</t>
  </si>
  <si>
    <t xml:space="preserve">Lanzenspitze. </t>
  </si>
  <si>
    <t xml:space="preserve">Barren. </t>
  </si>
  <si>
    <t xml:space="preserve">Pincette. </t>
  </si>
  <si>
    <t xml:space="preserve">Messer. </t>
  </si>
  <si>
    <t xml:space="preserve">Schildblech. </t>
  </si>
  <si>
    <t>Beil.</t>
  </si>
  <si>
    <t xml:space="preserve">Schiene. </t>
  </si>
  <si>
    <t xml:space="preserve">Kopfring. </t>
  </si>
  <si>
    <r>
      <t>Sichelf</t>
    </r>
    <r>
      <rPr>
        <sz val="10"/>
        <rFont val="Times New Roman"/>
        <family val="1"/>
      </rPr>
      <t>ö</t>
    </r>
    <r>
      <rPr>
        <sz val="10"/>
        <rFont val="Arial"/>
        <family val="2"/>
      </rPr>
      <t>rmiges Messer.</t>
    </r>
  </si>
  <si>
    <r>
      <t>Lanzenspitze. F</t>
    </r>
    <r>
      <rPr>
        <sz val="10"/>
        <rFont val="Times New Roman"/>
        <family val="1"/>
      </rPr>
      <t>ü</t>
    </r>
    <r>
      <rPr>
        <sz val="10"/>
        <rFont val="Arial"/>
        <family val="2"/>
      </rPr>
      <t>hnen</t>
    </r>
  </si>
  <si>
    <t>Haarring.</t>
  </si>
  <si>
    <t>Nadel.  Fühnen, Broholm.</t>
  </si>
  <si>
    <r>
      <t>Gef</t>
    </r>
    <r>
      <rPr>
        <sz val="10"/>
        <rFont val="Times New Roman"/>
        <family val="1"/>
      </rPr>
      <t>ä</t>
    </r>
    <r>
      <rPr>
        <sz val="10"/>
        <rFont val="Arial"/>
        <family val="2"/>
      </rPr>
      <t>ss. Falster.</t>
    </r>
  </si>
  <si>
    <r>
      <t>Schwert. Limfjord, L</t>
    </r>
    <r>
      <rPr>
        <sz val="10"/>
        <rFont val="Times New Roman"/>
        <family val="1"/>
      </rPr>
      <t>ödderup.</t>
    </r>
  </si>
  <si>
    <t>Sage. Randers Amt.</t>
  </si>
  <si>
    <t>Rohr. Falster.</t>
  </si>
  <si>
    <t>Frankreich.</t>
  </si>
  <si>
    <t>Dolch. Aus d. Saone bei Lyon.</t>
  </si>
  <si>
    <t>Kelt. Greese.</t>
  </si>
  <si>
    <t>Armspange. Depart. Aude, Narbonne.</t>
  </si>
  <si>
    <t>Sichel. Depart. Saone u. Loire, Macon.</t>
  </si>
  <si>
    <t>Schwert. Bei Abbeville.</t>
  </si>
  <si>
    <t>Nagel. Bei Abbeville.</t>
  </si>
  <si>
    <t>? Im Holze bei Agena gefunden</t>
  </si>
  <si>
    <t>? Normandie, Cherbourg.</t>
  </si>
  <si>
    <t>? Nogent.</t>
  </si>
  <si>
    <t>Fresenius.</t>
  </si>
  <si>
    <t>D'Arcet jun.</t>
  </si>
  <si>
    <t>D'Arcet.</t>
  </si>
  <si>
    <r>
      <t>Mo</t>
    </r>
    <r>
      <rPr>
        <sz val="10"/>
        <rFont val="Arial"/>
        <family val="2"/>
      </rPr>
      <t>ë</t>
    </r>
    <r>
      <rPr>
        <sz val="10"/>
        <rFont val="Arial"/>
        <family val="2"/>
      </rPr>
      <t>ssard.</t>
    </r>
  </si>
  <si>
    <t>? Römerlager bei Bresle</t>
  </si>
  <si>
    <t>? Bei Pont-Sainte Maxence</t>
  </si>
  <si>
    <t>Schwert? Römisches Lager von Bailleul-sur-Therrain bei Bresle</t>
  </si>
  <si>
    <t>Ring. Diepe.</t>
  </si>
  <si>
    <r>
      <t xml:space="preserve">Beil, gallisch. Antifer bei </t>
    </r>
    <r>
      <rPr>
        <sz val="10"/>
        <rFont val="Arial"/>
        <family val="2"/>
      </rPr>
      <t>Ê</t>
    </r>
    <r>
      <rPr>
        <sz val="10"/>
        <rFont val="Arial"/>
        <family val="2"/>
      </rPr>
      <t>tretat.</t>
    </r>
  </si>
  <si>
    <t>Spiegel. Gallo-römischer Begräbnissplatz zu Cony</t>
  </si>
  <si>
    <t>Ring. Dasselbe Grab.</t>
  </si>
  <si>
    <t>Alte Bronze (?) Knochensäle bei Perigord. (Langerie Grotte, Dordogne)</t>
  </si>
  <si>
    <t xml:space="preserve">Ring. Gallisches Grab bei Muckweiler Elsass. </t>
  </si>
  <si>
    <t>Girardin.</t>
  </si>
  <si>
    <t>Kopp.</t>
  </si>
  <si>
    <r>
      <t>Salv</t>
    </r>
    <r>
      <rPr>
        <sz val="10"/>
        <rFont val="Times New Roman"/>
        <family val="1"/>
      </rPr>
      <t>é</t>
    </r>
    <r>
      <rPr>
        <sz val="10"/>
        <rFont val="Arial"/>
        <family val="2"/>
      </rPr>
      <t>tat.</t>
    </r>
  </si>
  <si>
    <t>Terreil</t>
  </si>
  <si>
    <t xml:space="preserve"> Kupfersorten</t>
  </si>
  <si>
    <t>Schwarzknpfer. Ans kiesigen Erzen in Mansfeld.</t>
  </si>
  <si>
    <t>Hammergarkupfer. Dieselben Erze. Letzte Reinigung.</t>
  </si>
  <si>
    <t>Garkupfer. Dieselben Erze. Produkt der Reinignng.</t>
  </si>
  <si>
    <t>Schwarzkupfer. Borsbaanya in Ungarn. Enthielt noch Gold, Spur Wismuth n. Sauerstoff.</t>
  </si>
  <si>
    <t>Schwarzkupfer. Borsbaanya. Enthielt Gold, Spur Wismuth, Sauerstoff.</t>
  </si>
  <si>
    <t>Rosettenkupfer. Jachberg. Tyrol. Kupfer durch Verlust bebestimmt.</t>
  </si>
  <si>
    <t>Gegossenknpfer. Jachherg. Kupfer durch Verlust.</t>
  </si>
  <si>
    <t>Regulus aus Rosettenkupfer. Mittenberger Gesellschaft. Salzburg. Kupfer d. Verlust.</t>
  </si>
  <si>
    <t>Regulus aus Rosettenkupfer. Mittenberger Gesellsch. S. Kupfer d. Verlust.</t>
  </si>
  <si>
    <t>Rosettenkupfer. Aus Serbien.</t>
  </si>
  <si>
    <t>Barrenkupfer. Russland.</t>
  </si>
  <si>
    <t>Rosettenkupfer. Ungarn. Banat.</t>
  </si>
  <si>
    <t>Desgleichen. Ungarn. Banat. Spur Titan.</t>
  </si>
  <si>
    <t>Desgleichen. Oesterreich. Mittenberger.</t>
  </si>
  <si>
    <t>Desgleichen. Ungarn. Banat.</t>
  </si>
  <si>
    <t>Desgleichen. Tyrol.</t>
  </si>
  <si>
    <t>Desgleichen. Tyrol. Ahrner.</t>
  </si>
  <si>
    <t>Desgleichen. Nassau. Dillenburg.</t>
  </si>
  <si>
    <t>Barren .Nassau.</t>
  </si>
  <si>
    <t>Rosettenkupfer. Hessen. Vogelsberg.</t>
  </si>
  <si>
    <t>Barren. Schweden. a. c. w.</t>
  </si>
  <si>
    <t>Barren (?) England. Kupfer als Verlust. Wismuth 0.05.</t>
  </si>
  <si>
    <t>Barren (?) Spanien.  K. als V. Silber anwesend, aber nicht bestimmt.</t>
  </si>
  <si>
    <t>Plattenkupfer. Manilla. Silber anwesend. Wismuth 0.05.</t>
  </si>
  <si>
    <t>Barren. Chile. Silber anwesend.</t>
  </si>
  <si>
    <t>Desgleichen. Chile. Silber anwesend. Wismuth Spur.</t>
  </si>
  <si>
    <t>Desgl. Nordamerika. Lake superior.</t>
  </si>
  <si>
    <t>Desgl. Nordamerika. Lake superior. Minnesota.</t>
  </si>
  <si>
    <t>Desgl. Nordamerika. Baltimore.</t>
  </si>
  <si>
    <t>Desgl. Australien. Kapunda.</t>
  </si>
  <si>
    <t>Desgl. Australien. Wallaroo.</t>
  </si>
  <si>
    <t>Desgl. Australien. W. M. C.</t>
  </si>
  <si>
    <t>Desgl. Australien. W. F. et Comp.</t>
  </si>
  <si>
    <r>
      <t>Ger</t>
    </r>
    <r>
      <rPr>
        <sz val="10"/>
        <rFont val="Times New Roman"/>
        <family val="1"/>
      </rPr>
      <t>ä</t>
    </r>
    <r>
      <rPr>
        <sz val="10"/>
        <rFont val="Arial"/>
        <family val="2"/>
      </rPr>
      <t>thschaften aus Kupfer</t>
    </r>
  </si>
  <si>
    <r>
      <t>Ornament. Engelskopf. Getriebene sch</t>
    </r>
    <r>
      <rPr>
        <sz val="10"/>
        <rFont val="Times New Roman"/>
        <family val="1"/>
      </rPr>
      <t>ö</t>
    </r>
    <r>
      <rPr>
        <sz val="10"/>
        <rFont val="Arial"/>
        <family val="2"/>
      </rPr>
      <t xml:space="preserve">ne Arbeit. Wohl Ende des 16. Jahrhunderts. </t>
    </r>
  </si>
  <si>
    <t>Theekanne. Ende des 18. Jahrhunderts.</t>
  </si>
  <si>
    <t>Lill.</t>
  </si>
  <si>
    <t>Abel u. Field.</t>
  </si>
  <si>
    <t xml:space="preserve"> Spur</t>
  </si>
  <si>
    <t>Eschka.</t>
  </si>
  <si>
    <t>Leuchter. 18. Jahrhundert.</t>
  </si>
  <si>
    <t>Backwerkform. 18. Jahrhundert.</t>
  </si>
  <si>
    <t>Desgleichen. 18. Jahrhundert.</t>
  </si>
  <si>
    <t>Desgl. Ende des 17. Jahrhunderts.</t>
  </si>
  <si>
    <t>Desgl. 17. Jahrhundert.</t>
  </si>
  <si>
    <r>
      <t>Kupferziegel, vergoldet. Vom Thurme der Lorenzer Kirche in N</t>
    </r>
    <r>
      <rPr>
        <sz val="10"/>
        <rFont val="Times New Roman"/>
        <family val="1"/>
      </rPr>
      <t>ü</t>
    </r>
    <r>
      <rPr>
        <sz val="10"/>
        <rFont val="Arial"/>
        <family val="2"/>
      </rPr>
      <t xml:space="preserve">rnberg. Mit Kupfer gedeckt 1498. Abgebrannt 1865. </t>
    </r>
  </si>
  <si>
    <r>
      <t>Kupferm</t>
    </r>
    <r>
      <rPr>
        <sz val="10"/>
        <rFont val="Times New Roman"/>
        <family val="1"/>
      </rPr>
      <t>ü</t>
    </r>
    <r>
      <rPr>
        <sz val="10"/>
        <rFont val="Arial"/>
        <family val="2"/>
      </rPr>
      <t>nzen. 19. Jahrhundert.</t>
    </r>
  </si>
  <si>
    <t>Oesterreicher Kupferkreuzer. 1816.</t>
  </si>
  <si>
    <r>
      <t xml:space="preserve">Halber </t>
    </r>
    <r>
      <rPr>
        <sz val="10"/>
        <rFont val="Times New Roman"/>
        <family val="1"/>
      </rPr>
      <t>ö</t>
    </r>
    <r>
      <rPr>
        <sz val="10"/>
        <rFont val="Arial"/>
        <family val="2"/>
      </rPr>
      <t>sterreich. Kupferkreuzer. 1816.</t>
    </r>
  </si>
  <si>
    <t>Oesterreicher Kupferkreuzer. 1851.</t>
  </si>
  <si>
    <r>
      <t xml:space="preserve">Ein Viertel </t>
    </r>
    <r>
      <rPr>
        <sz val="10"/>
        <rFont val="Times New Roman"/>
        <family val="1"/>
      </rPr>
      <t>ö</t>
    </r>
    <r>
      <rPr>
        <sz val="10"/>
        <rFont val="Arial"/>
        <family val="2"/>
      </rPr>
      <t>sterr. Kupferkreuzer. 1851.</t>
    </r>
  </si>
  <si>
    <t xml:space="preserve"> IV. Centesimi imperio Austriaco. 1852.</t>
  </si>
  <si>
    <t xml:space="preserve">Oesterreicher Kupferkreuzer. 1859. </t>
  </si>
  <si>
    <t>Oesterreicher Kupferkreuzer. 1860.</t>
  </si>
  <si>
    <t>Badischer Kupferkreuzer. 1852.</t>
  </si>
  <si>
    <r>
      <t>Russische kleinere Kupferm</t>
    </r>
    <r>
      <rPr>
        <sz val="10"/>
        <rFont val="Times New Roman"/>
        <family val="1"/>
      </rPr>
      <t>ü</t>
    </r>
    <r>
      <rPr>
        <sz val="10"/>
        <rFont val="Arial"/>
        <family val="2"/>
      </rPr>
      <t>nze. 1850.</t>
    </r>
  </si>
  <si>
    <r>
      <t>Englische Kupferm</t>
    </r>
    <r>
      <rPr>
        <sz val="10"/>
        <rFont val="Times New Roman"/>
        <family val="1"/>
      </rPr>
      <t>ü</t>
    </r>
    <r>
      <rPr>
        <sz val="10"/>
        <rFont val="Arial"/>
        <family val="2"/>
      </rPr>
      <t>nze. 1802.</t>
    </r>
  </si>
  <si>
    <r>
      <t>Griechische Kupferm</t>
    </r>
    <r>
      <rPr>
        <sz val="10"/>
        <rFont val="Times New Roman"/>
        <family val="1"/>
      </rPr>
      <t>ü</t>
    </r>
    <r>
      <rPr>
        <sz val="10"/>
        <rFont val="Arial"/>
        <family val="2"/>
      </rPr>
      <t>nze II Lepta. 1833.</t>
    </r>
  </si>
  <si>
    <r>
      <t>Griechische Kupfermf</t>
    </r>
    <r>
      <rPr>
        <sz val="10"/>
        <rFont val="Times New Roman"/>
        <family val="1"/>
      </rPr>
      <t>ü</t>
    </r>
    <r>
      <rPr>
        <sz val="10"/>
        <rFont val="Arial"/>
        <family val="2"/>
      </rPr>
      <t>nze V Lepta. 1842.</t>
    </r>
  </si>
  <si>
    <r>
      <t>Belgische Kupferm</t>
    </r>
    <r>
      <rPr>
        <sz val="10"/>
        <rFont val="Times New Roman"/>
        <family val="1"/>
      </rPr>
      <t>ü</t>
    </r>
    <r>
      <rPr>
        <sz val="10"/>
        <rFont val="Arial"/>
        <family val="2"/>
      </rPr>
      <t>nze V Cent. 1852.</t>
    </r>
  </si>
  <si>
    <r>
      <t>W</t>
    </r>
    <r>
      <rPr>
        <sz val="10"/>
        <rFont val="Times New Roman"/>
        <family val="1"/>
      </rPr>
      <t>ü</t>
    </r>
    <r>
      <rPr>
        <sz val="10"/>
        <rFont val="Arial"/>
        <family val="2"/>
      </rPr>
      <t>rtemberg. 1831.</t>
    </r>
  </si>
  <si>
    <t>Westphalen. Hiron. Napoleon. 1809.</t>
  </si>
  <si>
    <t>Schweiz. Bazen. St. Gallen. 1809.</t>
  </si>
  <si>
    <t>Buenos Ayres. Anfang dieses Jahrh.</t>
  </si>
  <si>
    <r>
      <t>M</t>
    </r>
    <r>
      <rPr>
        <sz val="10"/>
        <rFont val="Times New Roman"/>
        <family val="1"/>
      </rPr>
      <t>ü</t>
    </r>
    <r>
      <rPr>
        <sz val="10"/>
        <rFont val="Arial"/>
        <family val="2"/>
      </rPr>
      <t xml:space="preserve">nze von Marokko. Fels oder Tohabo genannt. 19. Jahrhundert. </t>
    </r>
  </si>
  <si>
    <r>
      <t>M</t>
    </r>
    <r>
      <rPr>
        <sz val="10"/>
        <rFont val="Times New Roman"/>
        <family val="1"/>
      </rPr>
      <t>ü</t>
    </r>
    <r>
      <rPr>
        <sz val="10"/>
        <rFont val="Arial"/>
        <family val="2"/>
      </rPr>
      <t xml:space="preserve">nze aus Spanien. 1856. Silber anwesend, nicht bestimmt. Wismuth spur. </t>
    </r>
  </si>
  <si>
    <r>
      <t>M</t>
    </r>
    <r>
      <rPr>
        <sz val="10"/>
        <rFont val="Times New Roman"/>
        <family val="1"/>
      </rPr>
      <t>ü</t>
    </r>
    <r>
      <rPr>
        <sz val="10"/>
        <rFont val="Arial"/>
        <family val="2"/>
      </rPr>
      <t>nze aus Nordamerika. 1849.</t>
    </r>
  </si>
  <si>
    <r>
      <t>M</t>
    </r>
    <r>
      <rPr>
        <sz val="10"/>
        <rFont val="Times New Roman"/>
        <family val="1"/>
      </rPr>
      <t>ü</t>
    </r>
    <r>
      <rPr>
        <sz val="10"/>
        <rFont val="Arial"/>
        <family val="2"/>
      </rPr>
      <t>nze aus Chile. 1858.</t>
    </r>
  </si>
  <si>
    <r>
      <t>Kupferm</t>
    </r>
    <r>
      <rPr>
        <sz val="10"/>
        <rFont val="Times New Roman"/>
        <family val="1"/>
      </rPr>
      <t>ü</t>
    </r>
    <r>
      <rPr>
        <sz val="10"/>
        <rFont val="Arial"/>
        <family val="2"/>
      </rPr>
      <t xml:space="preserve">nzen aus dem vorigen Jahrhundert, and </t>
    </r>
    <r>
      <rPr>
        <sz val="10"/>
        <rFont val="Times New Roman"/>
        <family val="1"/>
      </rPr>
      <t>ä</t>
    </r>
    <r>
      <rPr>
        <sz val="10"/>
        <rFont val="Arial"/>
        <family val="2"/>
      </rPr>
      <t>ltere.</t>
    </r>
  </si>
  <si>
    <r>
      <t>Englische M</t>
    </r>
    <r>
      <rPr>
        <sz val="10"/>
        <rFont val="Times New Roman"/>
        <family val="1"/>
      </rPr>
      <t>ü</t>
    </r>
    <r>
      <rPr>
        <sz val="10"/>
        <rFont val="Arial"/>
        <family val="2"/>
      </rPr>
      <t>nze, gepr</t>
    </r>
    <r>
      <rPr>
        <sz val="10"/>
        <rFont val="Times New Roman"/>
        <family val="1"/>
      </rPr>
      <t>ä</t>
    </r>
    <r>
      <rPr>
        <sz val="10"/>
        <rFont val="Arial"/>
        <family val="2"/>
      </rPr>
      <t xml:space="preserve">gt ar die jonischen Inseln. Ende des 18. Jahrhunderts. </t>
    </r>
  </si>
  <si>
    <r>
      <t>Franz</t>
    </r>
    <r>
      <rPr>
        <sz val="10"/>
        <rFont val="Times New Roman"/>
        <family val="1"/>
      </rPr>
      <t>ö</t>
    </r>
    <r>
      <rPr>
        <sz val="10"/>
        <rFont val="Arial"/>
        <family val="2"/>
      </rPr>
      <t>sische Republik. 1791.</t>
    </r>
  </si>
  <si>
    <r>
      <t>M</t>
    </r>
    <r>
      <rPr>
        <sz val="10"/>
        <rFont val="Times New Roman"/>
        <family val="1"/>
      </rPr>
      <t>ü</t>
    </r>
    <r>
      <rPr>
        <sz val="10"/>
        <rFont val="Arial"/>
        <family val="2"/>
      </rPr>
      <t xml:space="preserve">nze von Wismar. (Mecklenburg Schwerin.) 1735. </t>
    </r>
  </si>
  <si>
    <r>
      <t>M</t>
    </r>
    <r>
      <rPr>
        <sz val="10"/>
        <rFont val="Times New Roman"/>
        <family val="1"/>
      </rPr>
      <t>ü</t>
    </r>
    <r>
      <rPr>
        <sz val="10"/>
        <rFont val="Arial"/>
        <family val="2"/>
      </rPr>
      <t>nze von Wismar. Drei Pfennige. 1854.</t>
    </r>
  </si>
  <si>
    <r>
      <t>Mail</t>
    </r>
    <r>
      <rPr>
        <sz val="10"/>
        <rFont val="Times New Roman"/>
        <family val="1"/>
      </rPr>
      <t>ä</t>
    </r>
    <r>
      <rPr>
        <sz val="10"/>
        <rFont val="Arial"/>
        <family val="2"/>
      </rPr>
      <t>nder M</t>
    </r>
    <r>
      <rPr>
        <sz val="10"/>
        <rFont val="Times New Roman"/>
        <family val="1"/>
      </rPr>
      <t>ü</t>
    </r>
    <r>
      <rPr>
        <sz val="10"/>
        <rFont val="Arial"/>
        <family val="2"/>
      </rPr>
      <t>nze. Carl Herzog. 1711-1740.</t>
    </r>
  </si>
  <si>
    <r>
      <t>M</t>
    </r>
    <r>
      <rPr>
        <sz val="10"/>
        <rFont val="Times New Roman"/>
        <family val="1"/>
      </rPr>
      <t>ü</t>
    </r>
    <r>
      <rPr>
        <sz val="10"/>
        <rFont val="Arial"/>
        <family val="2"/>
      </rPr>
      <t>nze von Westphalen. 1692.</t>
    </r>
  </si>
  <si>
    <r>
      <t>M</t>
    </r>
    <r>
      <rPr>
        <sz val="10"/>
        <rFont val="Times New Roman"/>
        <family val="1"/>
      </rPr>
      <t>ü</t>
    </r>
    <r>
      <rPr>
        <sz val="10"/>
        <rFont val="Arial"/>
        <family val="2"/>
      </rPr>
      <t>nze von Venedig. 1600.</t>
    </r>
  </si>
  <si>
    <r>
      <t>M</t>
    </r>
    <r>
      <rPr>
        <sz val="10"/>
        <rFont val="Times New Roman"/>
        <family val="1"/>
      </rPr>
      <t>ü</t>
    </r>
    <r>
      <rPr>
        <sz val="10"/>
        <rFont val="Arial"/>
        <family val="2"/>
      </rPr>
      <t>nze von Ferrara. Herzog Alphons III. 1558-1597.</t>
    </r>
  </si>
  <si>
    <t>Abel a. Field.</t>
  </si>
  <si>
    <r>
      <t>Ger</t>
    </r>
    <r>
      <rPr>
        <sz val="10"/>
        <rFont val="Times New Roman"/>
        <family val="1"/>
      </rPr>
      <t>ä</t>
    </r>
    <r>
      <rPr>
        <sz val="10"/>
        <rFont val="Arial"/>
        <family val="2"/>
      </rPr>
      <t>thschaften aus Zinn.</t>
    </r>
  </si>
  <si>
    <r>
      <t>M</t>
    </r>
    <r>
      <rPr>
        <sz val="10"/>
        <rFont val="Times New Roman"/>
        <family val="1"/>
      </rPr>
      <t>ü</t>
    </r>
    <r>
      <rPr>
        <sz val="10"/>
        <rFont val="Arial"/>
        <family val="2"/>
      </rPr>
      <t>nze von Mantua. Franz II. Markgraf. 1484-1519.</t>
    </r>
  </si>
  <si>
    <t>Sicilien. Wilhelm II. 1166-1189.</t>
  </si>
  <si>
    <t>Münze von Aragonien. Philip II. Rex Arag. Rex. Hierosolymä. 1554-1589..</t>
  </si>
  <si>
    <t>Leuchter. Gewundener Schaft. Etwa Anfang des 18. Jahrh. Zeiehen: Fliegender Engel.</t>
  </si>
  <si>
    <r>
      <t>Vorlegl</t>
    </r>
    <r>
      <rPr>
        <sz val="10"/>
        <rFont val="Times New Roman"/>
        <family val="1"/>
      </rPr>
      <t>ö</t>
    </r>
    <r>
      <rPr>
        <sz val="10"/>
        <rFont val="Arial"/>
        <family val="2"/>
      </rPr>
      <t xml:space="preserve">ffel. Gewundener Stiel. Etwa Mitte des 18. Jahrh.: ohne Zeichen. </t>
    </r>
  </si>
  <si>
    <t>Zuckerschale. Anfang des 18. Jahrh.: ohne Zeichen.</t>
  </si>
  <si>
    <t>Kaffeekanne. Mitts des 18. Jahrh. Englisch Zinn. Zeichen: TH. TISH. SHEFFIELD. 1103.</t>
  </si>
  <si>
    <r>
      <t>L</t>
    </r>
    <r>
      <rPr>
        <sz val="10"/>
        <rFont val="Times New Roman"/>
        <family val="1"/>
      </rPr>
      <t>ö</t>
    </r>
    <r>
      <rPr>
        <sz val="10"/>
        <rFont val="Arial"/>
        <family val="2"/>
      </rPr>
      <t>ffel. Anfang des 19. Jahrh. Zeichen unleserlich.</t>
    </r>
  </si>
  <si>
    <r>
      <t>L</t>
    </r>
    <r>
      <rPr>
        <sz val="10"/>
        <rFont val="Times New Roman"/>
        <family val="1"/>
      </rPr>
      <t>ö</t>
    </r>
    <r>
      <rPr>
        <sz val="10"/>
        <rFont val="Arial"/>
        <family val="2"/>
      </rPr>
      <t>ffel. Mitte des 18. Jahrh. Ohne Zeichen.</t>
    </r>
  </si>
  <si>
    <r>
      <t>L</t>
    </r>
    <r>
      <rPr>
        <sz val="10"/>
        <rFont val="Times New Roman"/>
        <family val="1"/>
      </rPr>
      <t>ö</t>
    </r>
    <r>
      <rPr>
        <sz val="10"/>
        <rFont val="Arial"/>
        <family val="2"/>
      </rPr>
      <t>ffel. Anfang des 19. Jahrh. Ohne Zeichen.</t>
    </r>
  </si>
  <si>
    <t xml:space="preserve">Kupferlegirungen aus China, Cochinchina etc. </t>
  </si>
  <si>
    <t>Münze. Nr. 1 bis 6. Tschen genannt.</t>
  </si>
  <si>
    <t>Münze.</t>
  </si>
  <si>
    <r>
      <t>M</t>
    </r>
    <r>
      <rPr>
        <sz val="10"/>
        <rFont val="Times New Roman"/>
        <family val="1"/>
      </rPr>
      <t>ü</t>
    </r>
    <r>
      <rPr>
        <sz val="10"/>
        <rFont val="Arial"/>
        <family val="2"/>
      </rPr>
      <t>nze. Nr. 7 u. 8. Pat</t>
    </r>
    <r>
      <rPr>
        <sz val="10"/>
        <rFont val="Times New Roman"/>
        <family val="1"/>
      </rPr>
      <t>é</t>
    </r>
    <r>
      <rPr>
        <sz val="10"/>
        <rFont val="Arial"/>
        <family val="2"/>
      </rPr>
      <t>c genannt.</t>
    </r>
  </si>
  <si>
    <r>
      <t>M</t>
    </r>
    <r>
      <rPr>
        <sz val="10"/>
        <rFont val="Times New Roman"/>
        <family val="1"/>
      </rPr>
      <t>ü</t>
    </r>
    <r>
      <rPr>
        <sz val="10"/>
        <rFont val="Arial"/>
        <family val="2"/>
      </rPr>
      <t>nze.</t>
    </r>
  </si>
  <si>
    <t>Pferdeschmuck. c. Halbkreisförmiger Ring auf starkes Blech genietet.</t>
  </si>
  <si>
    <t xml:space="preserve">Desgleichen. b. </t>
  </si>
  <si>
    <t xml:space="preserve">Schmuck. Fragmente Fibula a. </t>
  </si>
  <si>
    <t xml:space="preserve">Fibula b. </t>
  </si>
  <si>
    <t xml:space="preserve">Ring c. </t>
  </si>
  <si>
    <t>Nr. 47 bis 49. Aus den Ruinen des alten Tanais, an der Mündung des Tanais (Don) wahrscheinlich: Vorchristliche Zeit.</t>
  </si>
  <si>
    <t xml:space="preserve">Desgleichen. Fragment b. </t>
  </si>
  <si>
    <t xml:space="preserve">Desgleichen. Fragment c. </t>
  </si>
  <si>
    <t>Nr. 53 bis 56. Aus einem Grabe am Jenissei in Sibirien. Unbestimte Zeit.</t>
  </si>
  <si>
    <t xml:space="preserve">Knopf aus einem Grabe am Irtysch in Siberien </t>
  </si>
  <si>
    <t>Fingerring c.</t>
  </si>
  <si>
    <t>Agraffe aus Sibirien (durch H.Oberst v. Gaming erhalten.)</t>
  </si>
  <si>
    <t>Legirungen, welche in den Russisechen Ostseegouvernements gefunden wordden sind</t>
  </si>
  <si>
    <t>Bronze- Perlen.</t>
  </si>
  <si>
    <t>Dolcb.</t>
  </si>
  <si>
    <t>Bronz-Kette (in Wolle gewebt.)</t>
  </si>
  <si>
    <t>Bronz-Kette (in Wolle eingewebt.)</t>
  </si>
  <si>
    <t>Ringe (in Wolle eingewebt.)</t>
  </si>
  <si>
    <t>Desgleichen.</t>
  </si>
  <si>
    <t>Grosser Ring von einer Fibula von Hufeisenform.</t>
  </si>
  <si>
    <t>Wage mit Gewichten. Wagebalkan.</t>
  </si>
  <si>
    <t>Wage mit Gewichten. Wagschalen.</t>
  </si>
  <si>
    <t>Wage mit Gewichten. Gewichte.</t>
  </si>
  <si>
    <t>Vom Altai</t>
  </si>
  <si>
    <t>Aus Siberien (Nachtrag).</t>
  </si>
  <si>
    <t>Gebogenes Messer. 16 C. M. lang, 11 bis 16 M. M breit.</t>
  </si>
  <si>
    <t>Messer. 13 C. M. lang, 11 M. M. breit.</t>
  </si>
  <si>
    <t>Struve.</t>
  </si>
  <si>
    <t>Schleswig. Holstein</t>
  </si>
  <si>
    <t>Mecklenburg. Pommern. Brandenburg.</t>
  </si>
  <si>
    <t>Ring. Fragment. Bordesholm (Holstein.)</t>
  </si>
  <si>
    <t>Draht, halbkreisförmig. Holstein.</t>
  </si>
  <si>
    <t xml:space="preserve">Nr. 50 bis 52. Gefunden bei Nowo-Tscherkask, am Don in der Nähe des alten Tanais. Nicht über das zweite Jahrhundert nach Chr. zurückweichend. </t>
  </si>
  <si>
    <t>Spur</t>
  </si>
  <si>
    <t>Bibra.</t>
  </si>
  <si>
    <t>Spur</t>
  </si>
  <si>
    <t>Bibra.</t>
  </si>
  <si>
    <t>Nr. 57 bis 63. Aüs Gräbern im Gouvernement Wladimir. Zehntes und Elftes Jahrhundert nach Christus</t>
  </si>
  <si>
    <t>Spur</t>
  </si>
  <si>
    <t>Bibra.</t>
  </si>
  <si>
    <t>Spur</t>
  </si>
  <si>
    <t>Bibra.</t>
  </si>
  <si>
    <t>Spur</t>
  </si>
  <si>
    <t>Bibra.</t>
  </si>
  <si>
    <t>Spur</t>
  </si>
  <si>
    <t>Bibra.</t>
  </si>
  <si>
    <t>Spur</t>
  </si>
  <si>
    <t>Bibra.</t>
  </si>
  <si>
    <t>Spur</t>
  </si>
  <si>
    <t>Bibra.</t>
  </si>
  <si>
    <t>Spur</t>
  </si>
  <si>
    <t>Bibra.</t>
  </si>
  <si>
    <t>Spur</t>
  </si>
  <si>
    <t xml:space="preserve">Spur  </t>
  </si>
  <si>
    <t>Messer. Von 13 C. M. Länge and 14-20 M. M. Breite</t>
  </si>
  <si>
    <t>Schmuckgegenstand, dunkle Farbe, feinkörn., grauer Br. Höchst br.</t>
  </si>
  <si>
    <t>Fibula. Sieverstadt bei Flensburg.</t>
  </si>
  <si>
    <t>Kopfring. Dabel.</t>
  </si>
  <si>
    <t>Armring. Lehsen.</t>
  </si>
  <si>
    <t>Handberge. (Ring - Fragment.) Pisede</t>
  </si>
  <si>
    <r>
      <t>Schmuckk</t>
    </r>
    <r>
      <rPr>
        <sz val="10"/>
        <rFont val="Courier New"/>
        <family val="3"/>
      </rPr>
      <t>ä</t>
    </r>
    <r>
      <rPr>
        <sz val="10"/>
        <rFont val="Arial"/>
        <family val="2"/>
      </rPr>
      <t>stchen mit Deckel. Sandkrug</t>
    </r>
  </si>
  <si>
    <r>
      <t>Gef</t>
    </r>
    <r>
      <rPr>
        <sz val="10"/>
        <rFont val="Courier New"/>
        <family val="3"/>
      </rPr>
      <t>ä</t>
    </r>
    <r>
      <rPr>
        <sz val="10"/>
        <rFont val="Arial"/>
        <family val="2"/>
      </rPr>
      <t>ss. Fragment. Weisin.</t>
    </r>
  </si>
  <si>
    <t>Kupferne Krone. Assmannshausen.</t>
  </si>
  <si>
    <r>
      <t>Getriebenes Bronzegef</t>
    </r>
    <r>
      <rPr>
        <sz val="10"/>
        <rFont val="Courier New"/>
        <family val="3"/>
      </rPr>
      <t>ä</t>
    </r>
    <r>
      <rPr>
        <sz val="10"/>
        <rFont val="Arial"/>
        <family val="2"/>
      </rPr>
      <t>sse. Ruchow.</t>
    </r>
  </si>
  <si>
    <t>Hefteln. Fragmente. Hagenow.</t>
  </si>
  <si>
    <t>Desgleichen. Wotenitz.</t>
  </si>
  <si>
    <t>Desgleichen. Pritzier.</t>
  </si>
  <si>
    <t xml:space="preserve">Spiralhefelfeder. Cammin. </t>
  </si>
  <si>
    <t>Schwert. Tarnow.</t>
  </si>
  <si>
    <r>
      <t>Schwert. Sch</t>
    </r>
    <r>
      <rPr>
        <sz val="10"/>
        <rFont val="Courier New"/>
        <family val="3"/>
      </rPr>
      <t>ö</t>
    </r>
    <r>
      <rPr>
        <sz val="10"/>
        <rFont val="Arial"/>
        <family val="2"/>
      </rPr>
      <t>nhof.</t>
    </r>
  </si>
  <si>
    <t>Schwert. Quoltiz.</t>
  </si>
  <si>
    <t>Schwert. ?</t>
  </si>
  <si>
    <t>Wibel.</t>
  </si>
  <si>
    <t>Santen u. Lisch.</t>
  </si>
  <si>
    <t>Santeu n. Lisch.</t>
  </si>
  <si>
    <r>
      <t>H</t>
    </r>
    <r>
      <rPr>
        <sz val="10"/>
        <rFont val="Courier New"/>
        <family val="3"/>
      </rPr>
      <t>ü</t>
    </r>
    <r>
      <rPr>
        <sz val="10"/>
        <rFont val="Arial"/>
        <family val="2"/>
      </rPr>
      <t xml:space="preserve">nefeld. u. Picht. </t>
    </r>
  </si>
  <si>
    <t>Hannover. Oldenburg, Anhalt</t>
  </si>
  <si>
    <r>
      <t>Unterarmring. R</t>
    </r>
    <r>
      <rPr>
        <sz val="10"/>
        <rFont val="Courier New"/>
        <family val="3"/>
      </rPr>
      <t>ü</t>
    </r>
    <r>
      <rPr>
        <sz val="10"/>
        <rFont val="Arial"/>
        <family val="2"/>
      </rPr>
      <t>tzlingen. Hannover</t>
    </r>
  </si>
  <si>
    <r>
      <t>Lanzenspitze. B</t>
    </r>
    <r>
      <rPr>
        <sz val="10"/>
        <rFont val="Courier New"/>
        <family val="3"/>
      </rPr>
      <t>ö</t>
    </r>
    <r>
      <rPr>
        <sz val="10"/>
        <rFont val="Arial"/>
        <family val="2"/>
      </rPr>
      <t>ddenstedt. Hannover</t>
    </r>
  </si>
  <si>
    <t>Bronzekopf einer eisernen Nadel. Molzen. Hannover.</t>
  </si>
  <si>
    <r>
      <t>Grosse Spirale. L</t>
    </r>
    <r>
      <rPr>
        <sz val="10"/>
        <rFont val="Courier New"/>
        <family val="3"/>
      </rPr>
      <t>ü</t>
    </r>
    <r>
      <rPr>
        <sz val="10"/>
        <rFont val="Arial"/>
        <family val="2"/>
      </rPr>
      <t>neburg. Hannov.</t>
    </r>
  </si>
  <si>
    <r>
      <t>Schmuckschildchen. Landdrostei L</t>
    </r>
    <r>
      <rPr>
        <sz val="10"/>
        <rFont val="Courier New"/>
        <family val="3"/>
      </rPr>
      <t>ü</t>
    </r>
    <r>
      <rPr>
        <sz val="10"/>
        <rFont val="Arial"/>
        <family val="2"/>
      </rPr>
      <t>neburg. Hannover.</t>
    </r>
  </si>
  <si>
    <r>
      <t>Bucket. Landdr. L</t>
    </r>
    <r>
      <rPr>
        <sz val="10"/>
        <rFont val="Courier New"/>
        <family val="3"/>
      </rPr>
      <t>ü</t>
    </r>
    <r>
      <rPr>
        <sz val="10"/>
        <rFont val="Arial"/>
        <family val="2"/>
      </rPr>
      <t>neburg. Hannover.</t>
    </r>
  </si>
  <si>
    <t>Schwertklinge. Fragment. Landdr. Hannover.</t>
  </si>
  <si>
    <r>
      <t>Armring. Landdr. Osnabr</t>
    </r>
    <r>
      <rPr>
        <sz val="10"/>
        <rFont val="Courier New"/>
        <family val="3"/>
      </rPr>
      <t>ü</t>
    </r>
    <r>
      <rPr>
        <sz val="10"/>
        <rFont val="Arial"/>
        <family val="2"/>
      </rPr>
      <t>ck.</t>
    </r>
  </si>
  <si>
    <t>Halsring, gewunden. Landdr. Hildesheim.</t>
  </si>
  <si>
    <r>
      <t>Gef</t>
    </r>
    <r>
      <rPr>
        <sz val="10"/>
        <rFont val="Courier New"/>
        <family val="3"/>
      </rPr>
      <t>ä</t>
    </r>
    <r>
      <rPr>
        <sz val="10"/>
        <rFont val="Arial"/>
        <family val="2"/>
      </rPr>
      <t>ss. Fragment. Landdr. Hildesheim.</t>
    </r>
  </si>
  <si>
    <t>Grosser Spiralring. Landdr. Hildesheim.</t>
  </si>
  <si>
    <r>
      <t>Gef</t>
    </r>
    <r>
      <rPr>
        <sz val="10"/>
        <rFont val="Courier New"/>
        <family val="3"/>
      </rPr>
      <t>ä</t>
    </r>
    <r>
      <rPr>
        <sz val="10"/>
        <rFont val="Arial"/>
        <family val="2"/>
      </rPr>
      <t>ss. Fragment. Stade.</t>
    </r>
  </si>
  <si>
    <t>Fibula. Fragment.  Stade.</t>
  </si>
  <si>
    <r>
      <t>Armring. Fragment. Landdr. L</t>
    </r>
    <r>
      <rPr>
        <sz val="10"/>
        <rFont val="Courier New"/>
        <family val="3"/>
      </rPr>
      <t>ü</t>
    </r>
    <r>
      <rPr>
        <sz val="10"/>
        <rFont val="Arial"/>
        <family val="2"/>
      </rPr>
      <t>neburg.</t>
    </r>
  </si>
  <si>
    <t>Diadem. Fragment. Landdr. Lüneburg.</t>
  </si>
  <si>
    <t>Armring. Fragment. Landdr. Lüneburg.</t>
  </si>
  <si>
    <t>Schwertklinge.  Fragment. Landdr. Lüneburg.</t>
  </si>
  <si>
    <r>
      <t>Grosser Spiralarmring, Landdr. Osnabr</t>
    </r>
    <r>
      <rPr>
        <sz val="10"/>
        <rFont val="Courier New"/>
        <family val="3"/>
      </rPr>
      <t>ü</t>
    </r>
    <r>
      <rPr>
        <sz val="10"/>
        <rFont val="Arial"/>
        <family val="2"/>
      </rPr>
      <t>ck</t>
    </r>
  </si>
  <si>
    <r>
      <t>Lanzenspitze, T</t>
    </r>
    <r>
      <rPr>
        <sz val="10"/>
        <rFont val="Courier New"/>
        <family val="3"/>
      </rPr>
      <t>ü</t>
    </r>
    <r>
      <rPr>
        <sz val="10"/>
        <rFont val="Arial"/>
        <family val="2"/>
      </rPr>
      <t>lle. Landdr. L</t>
    </r>
    <r>
      <rPr>
        <sz val="10"/>
        <rFont val="Courier New"/>
        <family val="3"/>
      </rPr>
      <t>üneburg.</t>
    </r>
  </si>
  <si>
    <r>
      <t>Grosser Armring. Fragm. Landdr. L</t>
    </r>
    <r>
      <rPr>
        <sz val="10"/>
        <rFont val="Courier New"/>
        <family val="3"/>
      </rPr>
      <t>ü</t>
    </r>
    <r>
      <rPr>
        <sz val="10"/>
        <rFont val="Arial"/>
        <family val="2"/>
      </rPr>
      <t>neburg.</t>
    </r>
  </si>
  <si>
    <r>
      <t>Buckel. Landdr. L</t>
    </r>
    <r>
      <rPr>
        <sz val="10"/>
        <rFont val="Courier New"/>
        <family val="3"/>
      </rPr>
      <t>ü</t>
    </r>
    <r>
      <rPr>
        <sz val="10"/>
        <rFont val="Arial"/>
        <family val="2"/>
      </rPr>
      <t>neburg,</t>
    </r>
  </si>
  <si>
    <r>
      <t>Grosses Gef</t>
    </r>
    <r>
      <rPr>
        <sz val="10"/>
        <rFont val="Courier New"/>
        <family val="3"/>
      </rPr>
      <t>ä</t>
    </r>
    <r>
      <rPr>
        <sz val="10"/>
        <rFont val="Arial"/>
        <family val="2"/>
      </rPr>
      <t>ss. Fragm. Landdr.L</t>
    </r>
    <r>
      <rPr>
        <sz val="10"/>
        <rFont val="Courier New"/>
        <family val="3"/>
      </rPr>
      <t>ü</t>
    </r>
    <r>
      <rPr>
        <sz val="10"/>
        <rFont val="Arial"/>
        <family val="2"/>
      </rPr>
      <t>neburg.</t>
    </r>
  </si>
  <si>
    <t>Armring. Fragm. Landdr. Hannover</t>
  </si>
  <si>
    <r>
      <t>Grosses Geff</t>
    </r>
    <r>
      <rPr>
        <sz val="10"/>
        <rFont val="Courier New"/>
        <family val="3"/>
      </rPr>
      <t>ä</t>
    </r>
    <r>
      <rPr>
        <sz val="10"/>
        <rFont val="Arial"/>
        <family val="2"/>
      </rPr>
      <t>ss. Fragm. Stade.</t>
    </r>
  </si>
  <si>
    <t>Bodemann.</t>
  </si>
  <si>
    <t xml:space="preserve"> - !</t>
  </si>
  <si>
    <t>Rohe Statuette. Greveshausen.</t>
  </si>
  <si>
    <t>Oldenburg</t>
  </si>
  <si>
    <t>Lanzenapitze. Bei Schiffstedt.</t>
  </si>
  <si>
    <t>Ring. Zerbst. Anhalt.</t>
  </si>
  <si>
    <r>
      <t>Statuette. L</t>
    </r>
    <r>
      <rPr>
        <sz val="10"/>
        <rFont val="Courier New"/>
        <family val="3"/>
      </rPr>
      <t>ö</t>
    </r>
    <r>
      <rPr>
        <sz val="10"/>
        <rFont val="Arial"/>
        <family val="2"/>
      </rPr>
      <t>hnigan.</t>
    </r>
  </si>
  <si>
    <r>
      <t>Muschel</t>
    </r>
    <r>
      <rPr>
        <sz val="10"/>
        <rFont val="Courier New"/>
        <family val="3"/>
      </rPr>
      <t>ö</t>
    </r>
    <r>
      <rPr>
        <sz val="10"/>
        <rFont val="Arial"/>
        <family val="2"/>
      </rPr>
      <t>rmige Waffe. Bei Bremen.</t>
    </r>
  </si>
  <si>
    <t>Ring. Zerbst.</t>
  </si>
  <si>
    <t>Kleinerer Ring. Zerbst.</t>
  </si>
  <si>
    <r>
      <t>D</t>
    </r>
    <r>
      <rPr>
        <sz val="10"/>
        <rFont val="Courier New"/>
        <family val="3"/>
      </rPr>
      <t>ü</t>
    </r>
    <r>
      <rPr>
        <sz val="10"/>
        <rFont val="Arial"/>
        <family val="2"/>
      </rPr>
      <t xml:space="preserve">nnes Blech. Zerbst. </t>
    </r>
  </si>
  <si>
    <t>Gewundener Draht. Zerbst.</t>
  </si>
  <si>
    <r>
      <t>Rippenf</t>
    </r>
    <r>
      <rPr>
        <sz val="10"/>
        <rFont val="Courier New"/>
        <family val="3"/>
      </rPr>
      <t>ö</t>
    </r>
    <r>
      <rPr>
        <sz val="10"/>
        <rFont val="Arial"/>
        <family val="2"/>
      </rPr>
      <t>rmige, gr</t>
    </r>
    <r>
      <rPr>
        <sz val="10"/>
        <rFont val="Courier New"/>
        <family val="3"/>
      </rPr>
      <t>ö</t>
    </r>
    <r>
      <rPr>
        <sz val="10"/>
        <rFont val="Arial"/>
        <family val="2"/>
      </rPr>
      <t>ssere Spange. Zerbst.</t>
    </r>
  </si>
  <si>
    <t>Rheinlande, Nassau, Hessen.</t>
  </si>
  <si>
    <t>Armring. Mainz.</t>
  </si>
  <si>
    <r>
      <t>Gef</t>
    </r>
    <r>
      <rPr>
        <sz val="10"/>
        <rFont val="Courier New"/>
        <family val="3"/>
      </rPr>
      <t>ä</t>
    </r>
    <r>
      <rPr>
        <sz val="10"/>
        <rFont val="Arial"/>
        <family val="2"/>
      </rPr>
      <t xml:space="preserve">ss. Wahlstadt bei Mannheim. </t>
    </r>
  </si>
  <si>
    <r>
      <t>Gef</t>
    </r>
    <r>
      <rPr>
        <sz val="10"/>
        <rFont val="Courier New"/>
        <family val="3"/>
      </rPr>
      <t>ä</t>
    </r>
    <r>
      <rPr>
        <sz val="10"/>
        <rFont val="Arial"/>
        <family val="2"/>
      </rPr>
      <t xml:space="preserve">ss. Mannheim. </t>
    </r>
  </si>
  <si>
    <t>Halskette. Flohnheim.</t>
  </si>
  <si>
    <r>
      <t>Ringst</t>
    </r>
    <r>
      <rPr>
        <sz val="10"/>
        <rFont val="Courier New"/>
        <family val="3"/>
      </rPr>
      <t>ü</t>
    </r>
    <r>
      <rPr>
        <sz val="10"/>
        <rFont val="Arial"/>
        <family val="2"/>
      </rPr>
      <t xml:space="preserve">ck. Langenlonsheim. </t>
    </r>
  </si>
  <si>
    <r>
      <t>Armspange. Bl</t>
    </r>
    <r>
      <rPr>
        <sz val="10"/>
        <rFont val="Courier New"/>
        <family val="3"/>
      </rPr>
      <t>ö</t>
    </r>
    <r>
      <rPr>
        <sz val="10"/>
        <rFont val="Arial"/>
        <family val="2"/>
      </rPr>
      <t>desheim.</t>
    </r>
  </si>
  <si>
    <r>
      <t>Blechst</t>
    </r>
    <r>
      <rPr>
        <sz val="10"/>
        <rFont val="Courier New"/>
        <family val="3"/>
      </rPr>
      <t>ü</t>
    </r>
    <r>
      <rPr>
        <sz val="10"/>
        <rFont val="Arial"/>
        <family val="2"/>
      </rPr>
      <t xml:space="preserve">ck. Worms. </t>
    </r>
  </si>
  <si>
    <t>Gurtschnalle. Worms.</t>
  </si>
  <si>
    <r>
      <t>Gef</t>
    </r>
    <r>
      <rPr>
        <sz val="10"/>
        <rFont val="Courier New"/>
        <family val="3"/>
      </rPr>
      <t>ä</t>
    </r>
    <r>
      <rPr>
        <sz val="10"/>
        <rFont val="Arial"/>
        <family val="2"/>
      </rPr>
      <t>ss. Worms.</t>
    </r>
  </si>
  <si>
    <t>Dizé.</t>
  </si>
  <si>
    <t xml:space="preserve">Spur </t>
  </si>
  <si>
    <t>C. Macedonische Münzen</t>
  </si>
  <si>
    <t>Alexander IV.</t>
  </si>
  <si>
    <t>Philipp von Macedonien.</t>
  </si>
  <si>
    <t>Alexander der Grosse. 336 - 324 vor Chr.</t>
  </si>
  <si>
    <t xml:space="preserve">Philipp III. 324 - 317 vor Chr. </t>
  </si>
  <si>
    <t>Antiochus gonatus 276 - 243 v. Ch.</t>
  </si>
  <si>
    <t>Philippus V. 220 - 178 v. Chr.</t>
  </si>
  <si>
    <t xml:space="preserve">Philipp von Macedonien. (Grössere Münze sls die vorige.) </t>
  </si>
  <si>
    <t>Macedonischer König. (Unbest.)</t>
  </si>
  <si>
    <t>Alexander d. Grosse  336 - 324 v. Ch.</t>
  </si>
  <si>
    <t>Philippus III. 324 - 317 v. Ch.</t>
  </si>
  <si>
    <t>Philippus V. 220 - 178 v. Ch.</t>
  </si>
  <si>
    <t>Hiero I. König v. Syrakus 478 v. Ch.</t>
  </si>
  <si>
    <t>Hiero I. (?)</t>
  </si>
  <si>
    <t>Syrakusische Münze.</t>
  </si>
  <si>
    <t xml:space="preserve">Agathokles 317 - 280 v. Ch. </t>
  </si>
  <si>
    <t>Münze von Panormus (Palermo.)</t>
  </si>
  <si>
    <t>Münze von Carthago.</t>
  </si>
  <si>
    <t>D. Sicilien. Carthago.</t>
  </si>
  <si>
    <t>E. Schmidt.</t>
  </si>
  <si>
    <t>0. Monse.</t>
  </si>
  <si>
    <t>Fragment einer griechichen Waffenrüstung.</t>
  </si>
  <si>
    <t>Vase.</t>
  </si>
  <si>
    <t>Metallmasse des Viergespannes von Chio</t>
  </si>
  <si>
    <t>Statue. Weibliche Figur.</t>
  </si>
  <si>
    <t>Blechfragment von Kertsch in der Krimm.</t>
  </si>
  <si>
    <t>Fragment. Gegenstand: Unbestimmbar.</t>
  </si>
  <si>
    <t>Spiegel.</t>
  </si>
  <si>
    <t>Statuette. Weibliche Figur.</t>
  </si>
  <si>
    <t>Fragment einer Statuette.</t>
  </si>
  <si>
    <t>Fragment einer Vase.</t>
  </si>
  <si>
    <t>Griechische Statuetten, Geräthe etc.</t>
  </si>
  <si>
    <t>Fellenberg.</t>
  </si>
  <si>
    <t>Aegypten. (Anhang: Nineve)</t>
  </si>
  <si>
    <t>Statuette. Osiris.</t>
  </si>
  <si>
    <t>Statuette.</t>
  </si>
  <si>
    <t xml:space="preserve">Hohl gegossene Katze, eine Katzenmumie enthaltend. </t>
  </si>
  <si>
    <t>Dolch.</t>
  </si>
  <si>
    <t>Statuette. Osiris. Muthmasslich: Ptolomäer Zeit</t>
  </si>
  <si>
    <t xml:space="preserve">Statuette. Osiris (?). </t>
  </si>
  <si>
    <t>Statuette. Sitzende Iris.</t>
  </si>
  <si>
    <t xml:space="preserve">Statuette. (?). </t>
  </si>
  <si>
    <t xml:space="preserve">Statuette. Fragment. </t>
  </si>
  <si>
    <t xml:space="preserve">Statuette. Fragment. Nicht vollkommen sicher, ob ächt. </t>
  </si>
  <si>
    <t>Fragment, muthmasslich v. einer grösseren Statue.</t>
  </si>
  <si>
    <t xml:space="preserve">Fragment, muthmasslich Schmuckgegenstand.. </t>
  </si>
  <si>
    <t>Fragment. Ring.</t>
  </si>
  <si>
    <t>Fragment. Grösserer Ring.  Spuren v. Gravirug</t>
  </si>
  <si>
    <t>Gekrümmtes Metallstäbchen</t>
  </si>
  <si>
    <t>Desgl., aber stärker.</t>
  </si>
  <si>
    <t xml:space="preserve">Desgl., wellenförmig, gebogen. </t>
  </si>
  <si>
    <t>Blechfragment. Diese und die drei folgenden Nummern aus einem Mumiensarge.</t>
  </si>
  <si>
    <t>Münze. Ptolomäer - Zeit.</t>
  </si>
  <si>
    <t>Münze. Fragment.</t>
  </si>
  <si>
    <t>Ptolomäus IX.</t>
  </si>
  <si>
    <t>Vauquelin.</t>
  </si>
  <si>
    <t xml:space="preserve">Nineve. </t>
  </si>
  <si>
    <t xml:space="preserve">Diese von Fellenberg untersuchten Gegenstände sind aus dem brittischen Museum in London, und wurden von Loyard im nordwestlichen Palaste des alten Nineve ausgegraben. </t>
  </si>
  <si>
    <t>Graues, dickes Stäbchen.</t>
  </si>
  <si>
    <t>Gekrümmtes Stäbchen.</t>
  </si>
  <si>
    <t>Verzierung eines Hausgeräthes.</t>
  </si>
  <si>
    <t>Randstück einer Schale.</t>
  </si>
  <si>
    <t>Aegypten. Nachtrag.</t>
  </si>
  <si>
    <t xml:space="preserve"> Fellenberg.</t>
  </si>
  <si>
    <t>Russland</t>
  </si>
  <si>
    <t xml:space="preserve">Bruchstücke einer Beinschiene. </t>
  </si>
  <si>
    <t xml:space="preserve">Bruchstück eines Schuppenpanzers. </t>
  </si>
  <si>
    <t xml:space="preserve">Pfeilspitzen. a. </t>
  </si>
  <si>
    <t>Desgleischen b.</t>
  </si>
  <si>
    <t>Desgleischen c.</t>
  </si>
  <si>
    <t>Fingerring. Fragment.</t>
  </si>
  <si>
    <t>Spiegel. Fragment.</t>
  </si>
  <si>
    <t>Vase. Fragment.</t>
  </si>
  <si>
    <t>Fischangel. a.</t>
  </si>
  <si>
    <t>Fferdegebiss. Fragment.</t>
  </si>
  <si>
    <t>Die Nr.1 bis 11. Aus griechischen Gräbern in der Krimm. Letzte vorchristlichte Jahrhunderte</t>
  </si>
  <si>
    <t>Die Nr.12 bis 14. Von der Halbinsel Taman, grosse Blisnitza, Grab der Demeter Priesterin. Viertes Jahrhunderte vor Christus.</t>
  </si>
  <si>
    <t>Nr. 15 bis 16.  Von der Halbinsel Taman, grosse Blisnitza, Brandstätte der verbrannten Griechen. Viertes Jahrhunderte vor Christus.</t>
  </si>
  <si>
    <t>Nägel aus einem Holz-Sarkophage.</t>
  </si>
  <si>
    <t xml:space="preserve">Geselmolzene Bruchstücke. </t>
  </si>
  <si>
    <t>Pferdeschmuck. b. Dünne flache Platte.</t>
  </si>
  <si>
    <t>Pferdeschmuck. a. Fragment wie Nr. 12.</t>
  </si>
  <si>
    <t>Pferdeschmuck. Fragmente flacher, schüsselförmige Vierzirungen.</t>
  </si>
  <si>
    <t>Bibra,</t>
  </si>
  <si>
    <t xml:space="preserve">- </t>
  </si>
  <si>
    <t>Bis auf Spuren von Eisen and Antimon: reines Kupfer.</t>
  </si>
  <si>
    <t>Nr. 17 bis 21. Aus einem Grabe in der Nähe des alten Olbia (am.Ausflusse des Borysthenes, des heutigen Dniepr) vorchristliche Zeit.</t>
  </si>
  <si>
    <t>17a</t>
  </si>
  <si>
    <t>17b</t>
  </si>
  <si>
    <t>Schnalle and kleines Bruchstück. Gelber Draht.</t>
  </si>
  <si>
    <t>Desgleichen. Rother Draht.</t>
  </si>
  <si>
    <t xml:space="preserve">Delphinförmige Münze, im alten Olbia geprägt </t>
  </si>
  <si>
    <t>Münze, autonome, des alten Olbia.</t>
  </si>
  <si>
    <t>Bosporische Königsmünze. König Sauromates 175 - 211 n. Chr.</t>
  </si>
  <si>
    <t>Pferdeschmuck.</t>
  </si>
  <si>
    <t>Hals - Ring. Fragment.</t>
  </si>
  <si>
    <t>Pfeilspitzen. a.</t>
  </si>
  <si>
    <t>Desgleichen. b.</t>
  </si>
  <si>
    <t xml:space="preserve">Nr. 23 bis 28. Grab eines skythischen Königs, bei Nikopol, am Dniepr. Viertes Jahrhundert vor Christus. </t>
  </si>
  <si>
    <t>Nr. 29 bis 38.Grab eines skythischen Königs, bei Alexandropol, am Dniepr. Viertes Jahrhundert vor Christus</t>
  </si>
  <si>
    <t>Gürtelschnalle. Fragment.</t>
  </si>
  <si>
    <t>Pferdeschmuck. Fragment. a.</t>
  </si>
  <si>
    <t>Pferdeschmuck. Fragment. b.</t>
  </si>
  <si>
    <t xml:space="preserve">Desgleichen. c. </t>
  </si>
  <si>
    <t xml:space="preserve">Pferdeschmuck. </t>
  </si>
  <si>
    <t xml:space="preserve">Pferdegebiss. Fragment. </t>
  </si>
  <si>
    <t xml:space="preserve">Pfeilspitze a. </t>
  </si>
  <si>
    <t xml:space="preserve">Pfeilspitze b. </t>
  </si>
  <si>
    <t>Nr. 39 bis 47. Skythische Gräber am Dniepr. Vorchristliche Zeit.</t>
  </si>
  <si>
    <t xml:space="preserve">Pfeilspitzen. a. (Eine mit Fragment von Rorhschaft.) </t>
  </si>
  <si>
    <t>Pfeilspitze. b. (mit Fragment von Rohrschaft.)</t>
  </si>
  <si>
    <t>Pfeilspitze. c.</t>
  </si>
  <si>
    <t>Landerer (1)</t>
  </si>
  <si>
    <t>»</t>
  </si>
  <si>
    <t xml:space="preserve">Landerer  </t>
  </si>
  <si>
    <t xml:space="preserve">Phillips (2)  </t>
  </si>
  <si>
    <t>v. Santen (3)</t>
  </si>
  <si>
    <t xml:space="preserve">v. Santen  </t>
  </si>
  <si>
    <t>Berzelius (4)</t>
  </si>
  <si>
    <t xml:space="preserve">Berlin (6) </t>
  </si>
  <si>
    <t>Berlin</t>
  </si>
  <si>
    <t xml:space="preserve">Berlin  </t>
  </si>
  <si>
    <t xml:space="preserve">Berlin </t>
  </si>
  <si>
    <t xml:space="preserve">Berzelius  </t>
  </si>
  <si>
    <t xml:space="preserve">Hünefeld  </t>
  </si>
  <si>
    <t xml:space="preserve">Phillips  </t>
  </si>
  <si>
    <t>Klaproth (7)</t>
  </si>
  <si>
    <t xml:space="preserve">Phillips </t>
  </si>
  <si>
    <t>Moëssard (8)</t>
  </si>
  <si>
    <t>Moessard</t>
  </si>
  <si>
    <t>v. Santen</t>
  </si>
  <si>
    <t>Pearson (9)</t>
  </si>
  <si>
    <t>Hünefeld</t>
  </si>
  <si>
    <t>Moëssard</t>
  </si>
  <si>
    <t xml:space="preserve">» </t>
  </si>
  <si>
    <t>0. 69</t>
  </si>
  <si>
    <t>Främ. Met.</t>
  </si>
  <si>
    <t xml:space="preserve"> »</t>
  </si>
  <si>
    <t xml:space="preserve">Forngrekisk qvinnofigur  </t>
  </si>
  <si>
    <r>
      <t>Lansspets, f. i Sverige (Sk</t>
    </r>
    <r>
      <rPr>
        <sz val="10"/>
        <rFont val="Courier New"/>
        <family val="3"/>
      </rPr>
      <t>å</t>
    </r>
    <r>
      <rPr>
        <sz val="10"/>
        <rFont val="Arial"/>
        <family val="2"/>
      </rPr>
      <t xml:space="preserve">ne)  </t>
    </r>
  </si>
  <si>
    <t xml:space="preserve">Broche, f. i Meklenburg (Wendisch Kirchh.) </t>
  </si>
  <si>
    <t xml:space="preserve">Sikelformig knif, f. i Danmark  </t>
  </si>
  <si>
    <t xml:space="preserve">Dolk, f. i Danmark  </t>
  </si>
  <si>
    <t xml:space="preserve">Brons, f. i Frankrike (Pont-Sainte-Maxence) </t>
  </si>
  <si>
    <t xml:space="preserve">Celtiskt vapen, (f. i England?)  </t>
  </si>
  <si>
    <r>
      <t>Sv</t>
    </r>
    <r>
      <rPr>
        <sz val="10"/>
        <rFont val="Courier New"/>
        <family val="3"/>
      </rPr>
      <t>ä</t>
    </r>
    <r>
      <rPr>
        <sz val="10"/>
        <rFont val="Arial"/>
        <family val="2"/>
      </rPr>
      <t xml:space="preserve">rd, f. i Danmark  </t>
    </r>
  </si>
  <si>
    <t xml:space="preserve">Knif, f. i Danmark </t>
  </si>
  <si>
    <t xml:space="preserve">Urna, f. i Meklenburg (Kegelgrab) </t>
  </si>
  <si>
    <r>
      <t>Sikelformig knif, fr</t>
    </r>
    <r>
      <rPr>
        <sz val="10"/>
        <rFont val="Courier New"/>
        <family val="3"/>
      </rPr>
      <t>å</t>
    </r>
    <r>
      <rPr>
        <sz val="10"/>
        <rFont val="Arial"/>
        <family val="2"/>
      </rPr>
      <t>n R</t>
    </r>
    <r>
      <rPr>
        <sz val="10"/>
        <rFont val="Courier New"/>
        <family val="3"/>
      </rPr>
      <t>ü</t>
    </r>
    <r>
      <rPr>
        <sz val="10"/>
        <rFont val="Arial"/>
        <family val="2"/>
      </rPr>
      <t xml:space="preserve">gen </t>
    </r>
  </si>
  <si>
    <r>
      <t>Blecket p</t>
    </r>
    <r>
      <rPr>
        <sz val="10"/>
        <rFont val="Courier New"/>
        <family val="3"/>
      </rPr>
      <t>å</t>
    </r>
    <r>
      <rPr>
        <sz val="10"/>
        <rFont val="Arial"/>
        <family val="2"/>
      </rPr>
      <t xml:space="preserve"> en sk</t>
    </r>
    <r>
      <rPr>
        <sz val="10"/>
        <rFont val="Courier New"/>
        <family val="3"/>
      </rPr>
      <t>ö</t>
    </r>
    <r>
      <rPr>
        <sz val="10"/>
        <rFont val="Arial"/>
        <family val="2"/>
      </rPr>
      <t>ld, f. i Sverige (Sk</t>
    </r>
    <r>
      <rPr>
        <sz val="10"/>
        <rFont val="Courier New"/>
        <family val="3"/>
      </rPr>
      <t>å</t>
    </r>
    <r>
      <rPr>
        <sz val="10"/>
        <rFont val="Arial"/>
        <family val="2"/>
      </rPr>
      <t xml:space="preserve">ne)  </t>
    </r>
  </si>
  <si>
    <t xml:space="preserve">Armring, f. i Meklenburg (Kegelgrab)  </t>
  </si>
  <si>
    <r>
      <t>Dolk, fr</t>
    </r>
    <r>
      <rPr>
        <sz val="10"/>
        <rFont val="Courier New"/>
        <family val="3"/>
      </rPr>
      <t>å</t>
    </r>
    <r>
      <rPr>
        <sz val="10"/>
        <rFont val="Arial"/>
        <family val="2"/>
      </rPr>
      <t xml:space="preserve">n Egypten  </t>
    </r>
  </si>
  <si>
    <t xml:space="preserve">Celtiskt vapen, (f. i England?) </t>
  </si>
  <si>
    <t xml:space="preserve">Grekisk vas, ur en graf i Neapel  </t>
  </si>
  <si>
    <r>
      <t>Sv</t>
    </r>
    <r>
      <rPr>
        <sz val="10"/>
        <rFont val="Courier New"/>
        <family val="3"/>
      </rPr>
      <t>ä</t>
    </r>
    <r>
      <rPr>
        <sz val="10"/>
        <rFont val="Arial"/>
        <family val="2"/>
      </rPr>
      <t xml:space="preserve">rd, f. jemte en guldring i Danmark </t>
    </r>
  </si>
  <si>
    <t xml:space="preserve">Sikelformig knif, f. i Mark-Brandenburg </t>
  </si>
  <si>
    <r>
      <t>Sv</t>
    </r>
    <r>
      <rPr>
        <sz val="10"/>
        <rFont val="Courier New"/>
        <family val="3"/>
      </rPr>
      <t>ä</t>
    </r>
    <r>
      <rPr>
        <sz val="10"/>
        <rFont val="Arial"/>
        <family val="2"/>
      </rPr>
      <t xml:space="preserve">rd, f. vid Stralsund  </t>
    </r>
  </si>
  <si>
    <r>
      <t>Sv</t>
    </r>
    <r>
      <rPr>
        <sz val="10"/>
        <rFont val="Courier New"/>
        <family val="3"/>
      </rPr>
      <t>ä</t>
    </r>
    <r>
      <rPr>
        <sz val="10"/>
        <rFont val="Arial"/>
        <family val="2"/>
      </rPr>
      <t>rd, f. p</t>
    </r>
    <r>
      <rPr>
        <sz val="10"/>
        <rFont val="Courier New"/>
        <family val="3"/>
      </rPr>
      <t>å</t>
    </r>
    <r>
      <rPr>
        <sz val="10"/>
        <rFont val="Arial"/>
        <family val="2"/>
      </rPr>
      <t xml:space="preserve"> R</t>
    </r>
    <r>
      <rPr>
        <sz val="10"/>
        <rFont val="Courier New"/>
        <family val="3"/>
      </rPr>
      <t>ü</t>
    </r>
    <r>
      <rPr>
        <sz val="10"/>
        <rFont val="Arial"/>
        <family val="2"/>
      </rPr>
      <t>gen</t>
    </r>
    <r>
      <rPr>
        <sz val="10"/>
        <rFont val="Arial"/>
        <family val="2"/>
      </rPr>
      <t xml:space="preserve"> </t>
    </r>
  </si>
  <si>
    <t xml:space="preserve">Framea, f. på Rügen </t>
  </si>
  <si>
    <r>
      <t>Sk</t>
    </r>
    <r>
      <rPr>
        <sz val="10"/>
        <rFont val="Courier New"/>
        <family val="3"/>
      </rPr>
      <t>ö</t>
    </r>
    <r>
      <rPr>
        <sz val="10"/>
        <rFont val="Arial"/>
        <family val="2"/>
      </rPr>
      <t xml:space="preserve">ldbleck, f. i Danmark </t>
    </r>
  </si>
  <si>
    <r>
      <t>Sv</t>
    </r>
    <r>
      <rPr>
        <sz val="10"/>
        <rFont val="Courier New"/>
        <family val="3"/>
      </rPr>
      <t>ä</t>
    </r>
    <r>
      <rPr>
        <sz val="10"/>
        <rFont val="Arial"/>
        <family val="2"/>
      </rPr>
      <t>rd, f. i Meklenburg (Kegelgrab)</t>
    </r>
  </si>
  <si>
    <r>
      <t>Sv</t>
    </r>
    <r>
      <rPr>
        <sz val="10"/>
        <rFont val="Courier New"/>
        <family val="3"/>
      </rPr>
      <t>ä</t>
    </r>
    <r>
      <rPr>
        <sz val="10"/>
        <rFont val="Arial"/>
        <family val="2"/>
      </rPr>
      <t>rd, f. i Sverige (Sk</t>
    </r>
    <r>
      <rPr>
        <sz val="10"/>
        <rFont val="Courier New"/>
        <family val="3"/>
      </rPr>
      <t>å</t>
    </r>
    <r>
      <rPr>
        <sz val="10"/>
        <rFont val="Arial"/>
        <family val="2"/>
      </rPr>
      <t xml:space="preserve">ne)......  </t>
    </r>
  </si>
  <si>
    <t xml:space="preserve">Broche, f. i Meklenburg (Kegelgrab)  </t>
  </si>
  <si>
    <r>
      <t>Brons, f. i Frankrike (Rom. l</t>
    </r>
    <r>
      <rPr>
        <sz val="10"/>
        <rFont val="Courier New"/>
        <family val="3"/>
      </rPr>
      <t>ä</t>
    </r>
    <r>
      <rPr>
        <sz val="10"/>
        <rFont val="Arial"/>
        <family val="2"/>
      </rPr>
      <t xml:space="preserve">gret vid Bresle)  </t>
    </r>
  </si>
  <si>
    <r>
      <t>Antik hjelm, f. i Citadellet p</t>
    </r>
    <r>
      <rPr>
        <sz val="10"/>
        <rFont val="Courier New"/>
        <family val="3"/>
      </rPr>
      <t>å</t>
    </r>
    <r>
      <rPr>
        <sz val="10"/>
        <rFont val="Arial"/>
        <family val="2"/>
      </rPr>
      <t xml:space="preserve"> Corfu </t>
    </r>
  </si>
  <si>
    <t xml:space="preserve">Brons, f. i Frankrike (vid Agena, de l'Oise)  </t>
  </si>
  <si>
    <t xml:space="preserve">Spegel, f. i Meklenburg (Kegelgrab)  </t>
  </si>
  <si>
    <t xml:space="preserve">Likkista, ur en Tschudisk graf i Altai  </t>
  </si>
  <si>
    <t xml:space="preserve">Diadem, f. i Meklenburg (Kegelgrab) </t>
  </si>
  <si>
    <t xml:space="preserve">Pilspets, ur en Egyptisk graf </t>
  </si>
  <si>
    <t xml:space="preserve">Bronsbarre, f. i Danmark  </t>
  </si>
  <si>
    <r>
      <t>Kommandostaf (utl</t>
    </r>
    <r>
      <rPr>
        <sz val="10"/>
        <rFont val="Courier New"/>
        <family val="3"/>
      </rPr>
      <t>ä</t>
    </r>
    <r>
      <rPr>
        <sz val="10"/>
        <rFont val="Arial"/>
        <family val="2"/>
      </rPr>
      <t xml:space="preserve">ndsk), f. i Meklenburg </t>
    </r>
  </si>
  <si>
    <t xml:space="preserve">Yxa (Romersk), f. i Frankrike (vid Elbeuf) </t>
  </si>
  <si>
    <t xml:space="preserve">Bronsring, ur en Gallo-Romersk graf (350 e. Chr.) </t>
  </si>
  <si>
    <t xml:space="preserve">Celt </t>
  </si>
  <si>
    <t xml:space="preserve">Celt, f. I Irland </t>
  </si>
  <si>
    <t xml:space="preserve">Celt, f. i Irland </t>
  </si>
  <si>
    <t>Sichel vom Nydau-Steinberg. Oberst F. Schwab.</t>
  </si>
  <si>
    <r>
      <t>St</t>
    </r>
    <r>
      <rPr>
        <sz val="10"/>
        <rFont val="Courier New"/>
        <family val="3"/>
      </rPr>
      <t>ä</t>
    </r>
    <r>
      <rPr>
        <sz val="10"/>
        <rFont val="Arial"/>
        <family val="2"/>
      </rPr>
      <t>bchen</t>
    </r>
    <r>
      <rPr>
        <sz val="10"/>
        <rFont val="Arial"/>
        <family val="2"/>
      </rPr>
      <t xml:space="preserve"> vom Nydau-Steinberg. Oberst F. Schwab.</t>
    </r>
  </si>
  <si>
    <t>Gesschmolzene Erzmasse vom Nydau-Steinberg. Oberst F. Schwab.</t>
  </si>
  <si>
    <t>Armband vo Nydau-Steinberg. Oberst F. Schwab.</t>
  </si>
  <si>
    <t>Hohlgegossenes Armband vom Nydau-Steinberg. Oberst F. Schwab.</t>
  </si>
  <si>
    <t>Fingerring vom Nydau-Steinberg. Oberst F. Schwab.</t>
  </si>
  <si>
    <t>Ohrringe vom Nydau-Steinberg. Oberst F. Schwab.</t>
  </si>
  <si>
    <t>Umgerolltes Blech vom Nydau-Steinberg. Oberst F. Schwab.</t>
  </si>
  <si>
    <r>
      <t>Sichel vom M</t>
    </r>
    <r>
      <rPr>
        <sz val="10"/>
        <rFont val="Courier New"/>
        <family val="3"/>
      </rPr>
      <t>ö</t>
    </r>
    <r>
      <rPr>
        <sz val="10"/>
        <rFont val="Arial"/>
        <family val="2"/>
      </rPr>
      <t>hrigen</t>
    </r>
    <r>
      <rPr>
        <sz val="10"/>
        <rFont val="Arial"/>
        <family val="2"/>
      </rPr>
      <t>-Steinberg. Oberst F. Schwab.</t>
    </r>
  </si>
  <si>
    <t>Kelt vom Sutz am Bielersee. Oberst F. Schwab.</t>
  </si>
  <si>
    <r>
      <t>Geschmolzene Masse vom M</t>
    </r>
    <r>
      <rPr>
        <sz val="10"/>
        <rFont val="Courier New"/>
        <family val="3"/>
      </rPr>
      <t>ö</t>
    </r>
    <r>
      <rPr>
        <sz val="10"/>
        <rFont val="Arial"/>
        <family val="2"/>
      </rPr>
      <t>hrigen</t>
    </r>
    <r>
      <rPr>
        <sz val="10"/>
        <rFont val="Arial"/>
        <family val="2"/>
      </rPr>
      <t>-Steinberg. Oberst F. Schwab.</t>
    </r>
  </si>
  <si>
    <t>Haarnadel von Concise, am Neuenburgersee. Oberst F. Schwab.</t>
  </si>
  <si>
    <t>Schildhandgriff. Flensburgersendung Nr. 1. Flensburg.</t>
  </si>
  <si>
    <r>
      <t>Randblech eines r</t>
    </r>
    <r>
      <rPr>
        <sz val="10"/>
        <rFont val="Courier New"/>
        <family val="3"/>
      </rPr>
      <t>ö</t>
    </r>
    <r>
      <rPr>
        <sz val="10"/>
        <rFont val="Arial"/>
        <family val="2"/>
      </rPr>
      <t>mischen Helmes</t>
    </r>
    <r>
      <rPr>
        <sz val="10"/>
        <rFont val="Arial"/>
        <family val="2"/>
      </rPr>
      <t xml:space="preserve"> Nr. 2. Flensburg.</t>
    </r>
  </si>
  <si>
    <r>
      <t>Bruchst</t>
    </r>
    <r>
      <rPr>
        <sz val="10"/>
        <rFont val="Courier New"/>
        <family val="3"/>
      </rPr>
      <t>ü</t>
    </r>
    <r>
      <rPr>
        <sz val="10"/>
        <rFont val="Arial"/>
        <family val="2"/>
      </rPr>
      <t xml:space="preserve">ck einer Schildbuckel </t>
    </r>
    <r>
      <rPr>
        <sz val="10"/>
        <rFont val="Arial"/>
        <family val="2"/>
      </rPr>
      <t>Nr. 3. Flensburg.</t>
    </r>
  </si>
  <si>
    <t>Knopf einer Schildbuckel Nr. 4. Flensburg.</t>
  </si>
  <si>
    <t>Schildrandblech Nr. 5. Flensburg.</t>
  </si>
  <si>
    <r>
      <t>Kn</t>
    </r>
    <r>
      <rPr>
        <sz val="10"/>
        <rFont val="Courier New"/>
        <family val="3"/>
      </rPr>
      <t>ö</t>
    </r>
    <r>
      <rPr>
        <sz val="10"/>
        <rFont val="Arial"/>
        <family val="2"/>
      </rPr>
      <t>pfe von vershiedenen R</t>
    </r>
    <r>
      <rPr>
        <sz val="10"/>
        <rFont val="Courier New"/>
        <family val="3"/>
      </rPr>
      <t>ä</t>
    </r>
    <r>
      <rPr>
        <sz val="10"/>
        <rFont val="Arial"/>
        <family val="2"/>
      </rPr>
      <t>ndern</t>
    </r>
    <r>
      <rPr>
        <sz val="10"/>
        <rFont val="Arial"/>
        <family val="2"/>
      </rPr>
      <t xml:space="preserve"> Nr. 6. Flensburg.</t>
    </r>
  </si>
  <si>
    <t>Pt</t>
  </si>
  <si>
    <r>
      <t>Silberkn</t>
    </r>
    <r>
      <rPr>
        <sz val="10"/>
        <rFont val="Courier New"/>
        <family val="3"/>
      </rPr>
      <t>ö</t>
    </r>
    <r>
      <rPr>
        <sz val="10"/>
        <rFont val="Arial"/>
        <family val="2"/>
      </rPr>
      <t>pfe. Flensburgersendung Nr. 7. Flensburg.</t>
    </r>
  </si>
  <si>
    <r>
      <t>Schliesst</t>
    </r>
    <r>
      <rPr>
        <sz val="10"/>
        <rFont val="Courier New"/>
        <family val="3"/>
      </rPr>
      <t>ü</t>
    </r>
    <r>
      <rPr>
        <sz val="10"/>
        <rFont val="Arial"/>
        <family val="2"/>
      </rPr>
      <t>cke</t>
    </r>
    <r>
      <rPr>
        <sz val="10"/>
        <rFont val="Arial"/>
        <family val="2"/>
      </rPr>
      <t>. Flensburgersendung Nr. 8. Flensburg.</t>
    </r>
  </si>
  <si>
    <t xml:space="preserve">Kopfring von Peccatel. Nr. 1162. Museum von Schwerin. </t>
  </si>
  <si>
    <t>Gewundener Halsring von Peccatel. Nr. 2249. Museum von Schwerin.</t>
  </si>
  <si>
    <t>Handberge von Peccatel. Nr.  2242. Museum von Schwerin.</t>
  </si>
  <si>
    <t>Schwert von Dabel. Nr. 3236. Museum von Schwerin.</t>
  </si>
  <si>
    <t>Handring von Dabel. Nr. 3237. Museum von Schwerin.</t>
  </si>
  <si>
    <t>Gevvundener Kopfring von Dabel. Nr. 3290. Museum von Schwerin.</t>
  </si>
  <si>
    <t>Armring von Lehsen. Nr. 857 b.  Museum von Schwerin.</t>
  </si>
  <si>
    <t>Handberge von Pisede. Nr. 3187. Museum von Schwerin.</t>
  </si>
  <si>
    <t>c</t>
  </si>
  <si>
    <t>Celtische Hacke</t>
  </si>
  <si>
    <t>Schwefel</t>
  </si>
  <si>
    <t>d</t>
  </si>
  <si>
    <t>e</t>
  </si>
  <si>
    <t>Ring von Bronce</t>
  </si>
  <si>
    <t>f</t>
  </si>
  <si>
    <t>Bronzestab</t>
  </si>
  <si>
    <t>Hawranek 1853. c</t>
  </si>
  <si>
    <t>Hawranek 1853. d</t>
  </si>
  <si>
    <t>Hawranek 1853. e</t>
  </si>
  <si>
    <t>Hawranek 1853. f</t>
  </si>
  <si>
    <t>No As</t>
  </si>
  <si>
    <t>Phillips 1852. 16</t>
  </si>
  <si>
    <t>Sn and Pb differ</t>
  </si>
  <si>
    <t>Phillips 1852. 17</t>
  </si>
  <si>
    <t>Phillips 1852. 18</t>
  </si>
  <si>
    <t>Phillips 1852. 19</t>
  </si>
  <si>
    <t>Phillips 1852. 20</t>
  </si>
  <si>
    <t>Phillips 1852. 21</t>
  </si>
  <si>
    <t>Phillips 1852. 22</t>
  </si>
  <si>
    <t>Draht mit Oehr. Schwebheim bei Schweinfurt.</t>
  </si>
  <si>
    <t>Schnalle. Schwebheim.</t>
  </si>
  <si>
    <t>Ring. Schwebheim.</t>
  </si>
  <si>
    <r>
      <t>Draht, scheubenf</t>
    </r>
    <r>
      <rPr>
        <sz val="10"/>
        <rFont val="Courier New"/>
        <family val="3"/>
      </rPr>
      <t>ö</t>
    </r>
    <r>
      <rPr>
        <sz val="10"/>
        <rFont val="Arial"/>
        <family val="2"/>
      </rPr>
      <t>rmig gewunden.Schwebheim.</t>
    </r>
  </si>
  <si>
    <t>Blech. Schwebheim.</t>
  </si>
  <si>
    <r>
      <t>Z</t>
    </r>
    <r>
      <rPr>
        <sz val="10"/>
        <rFont val="Courier New"/>
        <family val="3"/>
      </rPr>
      <t>ä</t>
    </r>
    <r>
      <rPr>
        <sz val="10"/>
        <rFont val="Arial"/>
        <family val="2"/>
      </rPr>
      <t>ngchen (Pincette.) Schwebheim.</t>
    </r>
  </si>
  <si>
    <r>
      <t>Gef</t>
    </r>
    <r>
      <rPr>
        <sz val="10"/>
        <rFont val="Courier New"/>
        <family val="3"/>
      </rPr>
      <t>ä</t>
    </r>
    <r>
      <rPr>
        <sz val="11.5"/>
        <rFont val="Arial"/>
        <family val="2"/>
      </rPr>
      <t>s</t>
    </r>
    <r>
      <rPr>
        <sz val="10"/>
        <rFont val="Arial"/>
        <family val="2"/>
      </rPr>
      <t>s. Fragment. Nordheim.</t>
    </r>
  </si>
  <si>
    <t>Sichel. Fragment. Weissing.</t>
  </si>
  <si>
    <t>Armring. Kleinziegenfeld.</t>
  </si>
  <si>
    <t>Nadel.</t>
  </si>
  <si>
    <t>Paalstab.</t>
  </si>
  <si>
    <r>
      <t>Die folgenden 6 Nummern, wohl zuverl</t>
    </r>
    <r>
      <rPr>
        <sz val="10"/>
        <rFont val="Courier New"/>
        <family val="3"/>
      </rPr>
      <t>ä</t>
    </r>
    <r>
      <rPr>
        <sz val="10"/>
        <rFont val="Arial"/>
        <family val="2"/>
      </rPr>
      <t>ssig in Mittelfranken gefunden, aber n</t>
    </r>
    <r>
      <rPr>
        <sz val="10"/>
        <rFont val="Courier New"/>
        <family val="3"/>
      </rPr>
      <t>ä</t>
    </r>
    <r>
      <rPr>
        <sz val="10"/>
        <rFont val="Arial"/>
        <family val="2"/>
      </rPr>
      <t xml:space="preserve">here Bezeichnung des Ortes and Grabes nicht zu ermitteln. </t>
    </r>
  </si>
  <si>
    <t>Pickel. Hallstadt. Oesterrelch.</t>
  </si>
  <si>
    <t>Paalstab. Bayern.</t>
  </si>
  <si>
    <t>Paalstab mit Oehr.</t>
  </si>
  <si>
    <t>Vase. Fragment. Wiesenfeld bei Karstadt.</t>
  </si>
  <si>
    <t>Beil. Landshut.</t>
  </si>
  <si>
    <t>Vase. Ihringen am Kaiserstuhl.</t>
  </si>
  <si>
    <t>Pickel. Aus dem alten Manne der Salzberges von Hallsadt.</t>
  </si>
  <si>
    <t>Kelt. Hallstadt.</t>
  </si>
  <si>
    <t>Erztropfen. Aus dem Bette der Ache bei Bruck im Pinzgau.</t>
  </si>
  <si>
    <t>Grosse Haarnadel. Hallstadt.</t>
  </si>
  <si>
    <t>Hohler Armring. Hallstadt.</t>
  </si>
  <si>
    <t>Massiv gegossener Armring. Hallstadt.</t>
  </si>
  <si>
    <t>Verzierter Armring. Hallstadt.</t>
  </si>
  <si>
    <t>Spiralheftnadel. Hallstadt.</t>
  </si>
  <si>
    <t>Nadel mit dickem Knopfe. Hallstadt.</t>
  </si>
  <si>
    <t>Heftnadel. Hallstadt.</t>
  </si>
  <si>
    <t>Blech. Hallstadt.</t>
  </si>
  <si>
    <t xml:space="preserve">Ring. Fragment. Steiermark. </t>
  </si>
  <si>
    <t>Wagen (Hirsch). Judenburg.</t>
  </si>
  <si>
    <t>Stab des Wagons. Judenburg.</t>
  </si>
  <si>
    <t>Gewundener Stab. Judenburg.</t>
  </si>
  <si>
    <t>Schaale. Glein im Saggauthal.</t>
  </si>
  <si>
    <t>Kessel. Glein im Saggauthal.</t>
  </si>
  <si>
    <t>Bronzeverzierung. Hallstadt.</t>
  </si>
  <si>
    <t>Ring. Würzburg , unter Fundamenten. von Häusern, Juni 1868.</t>
  </si>
  <si>
    <t>Bronzeknöpfchen. Hallstadt.</t>
  </si>
  <si>
    <t>Knöpfchen. Hallstadt.</t>
  </si>
  <si>
    <t>Gefäss. Steiermark.</t>
  </si>
  <si>
    <t>Schüssel. Glein im Saggauthal.</t>
  </si>
  <si>
    <t>Oestereich, Ungarn.</t>
  </si>
  <si>
    <t>Wimmer.</t>
  </si>
  <si>
    <t>this oxide mass consisted for the most part of nickel oxide, but it contained derjemte cobalt oxide, iron oxide, manganese oxide and zinc oxide. the tin oxide, as in the analysis were obtained in reductionsogonblicket smelled quite strongly of arsenic</t>
  </si>
  <si>
    <t>oxides of foreign metal</t>
  </si>
  <si>
    <t>Cu 88.02, Sn 11.98, foreign oxides 0.3%</t>
  </si>
  <si>
    <t>Cu 88.75, Sn 11.25, foreign oxides 1%</t>
  </si>
  <si>
    <t>Cu 87.44, Sn 12.56, foreign oxides &gt;1%</t>
  </si>
  <si>
    <t>Cu 92.75, Sn 7.25, foreign oxides &gt;1%</t>
  </si>
  <si>
    <t>Cu 97.94, Sn 2.06, ?</t>
  </si>
  <si>
    <t>Cu 90.3, Sn 9.7, foreign oxides 0.5%</t>
  </si>
  <si>
    <t>Cu 94.49, Sn 5.51, foreign oxides 1%</t>
  </si>
  <si>
    <t>Cu 88.81, Sn 10.61, Ni 0.59</t>
  </si>
  <si>
    <t>Cu 88.88, Sn 11.12, foreign oxides 1%</t>
  </si>
  <si>
    <t>Cu 90.35, Sn 9.65, foreign oxides 0.33%</t>
  </si>
  <si>
    <r>
      <t>G</t>
    </r>
    <r>
      <rPr>
        <sz val="10"/>
        <rFont val="Courier New"/>
        <family val="3"/>
      </rPr>
      <t>ö</t>
    </r>
    <r>
      <rPr>
        <sz val="10"/>
        <rFont val="Arial"/>
        <family val="2"/>
      </rPr>
      <t>bel 1842. 6. 1</t>
    </r>
  </si>
  <si>
    <r>
      <t>G</t>
    </r>
    <r>
      <rPr>
        <sz val="10"/>
        <rFont val="Courier New"/>
        <family val="3"/>
      </rPr>
      <t>ö</t>
    </r>
    <r>
      <rPr>
        <sz val="10"/>
        <rFont val="Arial"/>
        <family val="2"/>
      </rPr>
      <t>bel 1842. 6. 2</t>
    </r>
    <r>
      <rPr>
        <sz val="10"/>
        <rFont val="Arial"/>
        <family val="2"/>
      </rPr>
      <t/>
    </r>
  </si>
  <si>
    <r>
      <t>G</t>
    </r>
    <r>
      <rPr>
        <sz val="10"/>
        <rFont val="Courier New"/>
        <family val="3"/>
      </rPr>
      <t>ö</t>
    </r>
    <r>
      <rPr>
        <sz val="10"/>
        <rFont val="Arial"/>
        <family val="2"/>
      </rPr>
      <t>bel 1842. 8. 2</t>
    </r>
  </si>
  <si>
    <r>
      <t>G</t>
    </r>
    <r>
      <rPr>
        <sz val="10"/>
        <rFont val="Courier New"/>
        <family val="3"/>
      </rPr>
      <t>ö</t>
    </r>
    <r>
      <rPr>
        <sz val="10"/>
        <rFont val="Arial"/>
        <family val="2"/>
      </rPr>
      <t>bel 1842. 5. 4</t>
    </r>
  </si>
  <si>
    <t>Cu 79.3, Sn 6.55, Pb 14.13</t>
  </si>
  <si>
    <r>
      <t>G</t>
    </r>
    <r>
      <rPr>
        <sz val="10"/>
        <rFont val="Courier New"/>
        <family val="3"/>
      </rPr>
      <t>ö</t>
    </r>
    <r>
      <rPr>
        <sz val="10"/>
        <rFont val="Arial"/>
        <family val="2"/>
      </rPr>
      <t>bel 1842. 6. 3 (?)</t>
    </r>
  </si>
  <si>
    <t>1. Eine Münze. Av. Der Kopf des Vespasianus; . ……….. (m)</t>
  </si>
  <si>
    <t xml:space="preserve">2. Eine Münze. Av. ein Kopf mit der Umschrift: C. Caesar Dictator. ……….. </t>
  </si>
  <si>
    <t>3. Eine Münze von Constantius M.</t>
  </si>
  <si>
    <t>4. Eine Münze von Licinius</t>
  </si>
  <si>
    <t>5. Eine Münze von Tacitus. ……….</t>
  </si>
  <si>
    <t>6. Eine Münze von Probus. ………. (o)</t>
  </si>
  <si>
    <r>
      <t>G</t>
    </r>
    <r>
      <rPr>
        <sz val="10"/>
        <rFont val="Courier New"/>
        <family val="3"/>
      </rPr>
      <t>ö</t>
    </r>
    <r>
      <rPr>
        <sz val="10"/>
        <rFont val="Arial"/>
        <family val="2"/>
      </rPr>
      <t>bel 1842. 8. 5</t>
    </r>
  </si>
  <si>
    <r>
      <t>G</t>
    </r>
    <r>
      <rPr>
        <sz val="10"/>
        <rFont val="Courier New"/>
        <family val="3"/>
      </rPr>
      <t>ö</t>
    </r>
    <r>
      <rPr>
        <sz val="10"/>
        <rFont val="Arial"/>
        <family val="2"/>
      </rPr>
      <t>bel 1842. 8. 6</t>
    </r>
    <r>
      <rPr>
        <sz val="10"/>
        <rFont val="Arial"/>
        <family val="2"/>
      </rPr>
      <t/>
    </r>
  </si>
  <si>
    <r>
      <t>G</t>
    </r>
    <r>
      <rPr>
        <sz val="10"/>
        <rFont val="Courier New"/>
        <family val="3"/>
      </rPr>
      <t>ö</t>
    </r>
    <r>
      <rPr>
        <sz val="10"/>
        <rFont val="Arial"/>
        <family val="2"/>
      </rPr>
      <t>bel 1842. 8. 3</t>
    </r>
  </si>
  <si>
    <r>
      <t>G</t>
    </r>
    <r>
      <rPr>
        <sz val="10"/>
        <rFont val="Courier New"/>
        <family val="3"/>
      </rPr>
      <t>ö</t>
    </r>
    <r>
      <rPr>
        <sz val="10"/>
        <rFont val="Arial"/>
        <family val="2"/>
      </rPr>
      <t>bel 1842. 8. 4</t>
    </r>
  </si>
  <si>
    <t>Also in Phillips and Darlington  1857</t>
  </si>
  <si>
    <t>Same data table as Phillips 1852</t>
  </si>
  <si>
    <t>Aurelian</t>
  </si>
  <si>
    <t xml:space="preserve">"In addition to the foregoing analyses, the following estimations of silver were made by direct cupellation" </t>
  </si>
  <si>
    <t>Severina</t>
  </si>
  <si>
    <t>Tacitus</t>
  </si>
  <si>
    <t>Victorinus, Sen.</t>
  </si>
  <si>
    <t>Tetrius, Jun.</t>
  </si>
  <si>
    <t>Quintillus</t>
  </si>
  <si>
    <t>Marius</t>
  </si>
  <si>
    <t>Phillips and Darlington 1857. 1</t>
  </si>
  <si>
    <t>Phillips and Darlington 1857. 2</t>
  </si>
  <si>
    <t>Phillips and Darlington 1857. 3</t>
  </si>
  <si>
    <t>Phillips and Darlington 1857. 4</t>
  </si>
  <si>
    <t>Phillips and Darlington 1857. 5</t>
  </si>
  <si>
    <t>Phillips and Darlington 1857. 6</t>
  </si>
  <si>
    <t>Phillips and Darlington 1857. 7</t>
  </si>
  <si>
    <t>Phillips and Darlington 1857. 8</t>
  </si>
  <si>
    <t>Phillips and Darlington 1857. 9</t>
  </si>
  <si>
    <t>Phillips and Darlington 1857. 10</t>
  </si>
  <si>
    <t>Phillips and Darlington 1857. 11</t>
  </si>
  <si>
    <t>Phillips and Darlington 1857. 12</t>
  </si>
  <si>
    <r>
      <t>Schiffsbeschl</t>
    </r>
    <r>
      <rPr>
        <sz val="10"/>
        <rFont val="Times New Roman"/>
        <family val="1"/>
      </rPr>
      <t>ä</t>
    </r>
    <r>
      <rPr>
        <sz val="10"/>
        <rFont val="Arial"/>
        <family val="2"/>
      </rPr>
      <t xml:space="preserve">ge. Notizen </t>
    </r>
    <r>
      <rPr>
        <sz val="10"/>
        <rFont val="Times New Roman"/>
        <family val="1"/>
      </rPr>
      <t>ü</t>
    </r>
    <r>
      <rPr>
        <sz val="10"/>
        <rFont val="Arial"/>
        <family val="2"/>
      </rPr>
      <t>ber die Haltbarkeit in See. Es wurden die Platten untersucht, welche l</t>
    </r>
    <r>
      <rPr>
        <sz val="10"/>
        <rFont val="Times New Roman"/>
        <family val="1"/>
      </rPr>
      <t>ä</t>
    </r>
    <r>
      <rPr>
        <sz val="10"/>
        <rFont val="Arial"/>
        <family val="2"/>
      </rPr>
      <t>ngere Zeit zur See waren.</t>
    </r>
  </si>
  <si>
    <t>Schiffsbeschlag.</t>
  </si>
  <si>
    <r>
      <t>N</t>
    </r>
    <r>
      <rPr>
        <sz val="10"/>
        <rFont val="Times New Roman"/>
        <family val="1"/>
      </rPr>
      <t>ä</t>
    </r>
    <r>
      <rPr>
        <sz val="10"/>
        <rFont val="Arial"/>
        <family val="2"/>
      </rPr>
      <t>gel zu Schiffsbeschl</t>
    </r>
    <r>
      <rPr>
        <sz val="10"/>
        <rFont val="Times New Roman"/>
        <family val="1"/>
      </rPr>
      <t>ä</t>
    </r>
    <r>
      <rPr>
        <sz val="10"/>
        <rFont val="Arial"/>
        <family val="2"/>
      </rPr>
      <t>gen.</t>
    </r>
  </si>
  <si>
    <t>Dieselben.</t>
  </si>
  <si>
    <t>Buchner.</t>
  </si>
  <si>
    <t>Bailey.</t>
  </si>
  <si>
    <t>Bobierre.</t>
  </si>
  <si>
    <t>Percy.</t>
  </si>
  <si>
    <t>Mittelalter. Renaissance, Roccoco etc.</t>
  </si>
  <si>
    <r>
      <t>Verzierung eines Schwertgeh</t>
    </r>
    <r>
      <rPr>
        <sz val="10"/>
        <rFont val="Times New Roman"/>
        <family val="1"/>
      </rPr>
      <t>ä</t>
    </r>
    <r>
      <rPr>
        <sz val="10"/>
        <rFont val="Arial"/>
        <family val="2"/>
      </rPr>
      <t>inges. Merovingisch.</t>
    </r>
  </si>
  <si>
    <t>Ring.  Merovingisch.</t>
  </si>
  <si>
    <t>Mehrere andere Ringe.   Merovingisch.</t>
  </si>
  <si>
    <r>
      <t>G</t>
    </r>
    <r>
      <rPr>
        <sz val="10"/>
        <rFont val="Times New Roman"/>
        <family val="1"/>
      </rPr>
      <t>ü</t>
    </r>
    <r>
      <rPr>
        <sz val="10"/>
        <rFont val="Arial"/>
        <family val="2"/>
      </rPr>
      <t>rtelschnalle. Merovingisch.</t>
    </r>
  </si>
  <si>
    <t xml:space="preserve">Metallmasse vom Altars des Krodo zu Goslar. </t>
  </si>
  <si>
    <r>
      <t>Bilds</t>
    </r>
    <r>
      <rPr>
        <sz val="10"/>
        <rFont val="Times New Roman"/>
        <family val="1"/>
      </rPr>
      <t>ä</t>
    </r>
    <r>
      <rPr>
        <sz val="10"/>
        <rFont val="Arial"/>
        <family val="2"/>
      </rPr>
      <t>ule des P</t>
    </r>
    <r>
      <rPr>
        <sz val="10"/>
        <rFont val="Times New Roman"/>
        <family val="1"/>
      </rPr>
      <t>ü</t>
    </r>
    <r>
      <rPr>
        <sz val="10"/>
        <rFont val="Arial"/>
        <family val="2"/>
      </rPr>
      <t>sterichs zu Sondershausen.</t>
    </r>
  </si>
  <si>
    <t>Der grosse Leuchterring zn Goslar.</t>
  </si>
  <si>
    <t>Einfassung des Hochaltars der Stiftskirche zu Goslar.</t>
  </si>
  <si>
    <t>Der Kaiserstuhl zu Goslar.</t>
  </si>
  <si>
    <t>Klammer. 14. Jahrhundert.</t>
  </si>
  <si>
    <r>
      <t>Buchbeschl</t>
    </r>
    <r>
      <rPr>
        <sz val="10"/>
        <rFont val="Times New Roman"/>
        <family val="1"/>
      </rPr>
      <t>ä</t>
    </r>
    <r>
      <rPr>
        <sz val="10"/>
        <rFont val="Arial"/>
        <family val="2"/>
      </rPr>
      <t xml:space="preserve">ge. Vergoldet. 15. Jahrh. </t>
    </r>
  </si>
  <si>
    <r>
      <t>Buchbeschl</t>
    </r>
    <r>
      <rPr>
        <sz val="10"/>
        <rFont val="Times New Roman"/>
        <family val="1"/>
      </rPr>
      <t>ä</t>
    </r>
    <r>
      <rPr>
        <sz val="10"/>
        <rFont val="Arial"/>
        <family val="2"/>
      </rPr>
      <t>ge. 15. Jahrh.</t>
    </r>
  </si>
  <si>
    <r>
      <t>Schl</t>
    </r>
    <r>
      <rPr>
        <sz val="10"/>
        <rFont val="Times New Roman"/>
        <family val="1"/>
      </rPr>
      <t>ü</t>
    </r>
    <r>
      <rPr>
        <sz val="10"/>
        <rFont val="Arial"/>
        <family val="2"/>
      </rPr>
      <t>sselhacken. 15. Jahrh.</t>
    </r>
  </si>
  <si>
    <t xml:space="preserve">Hahn. 16. Jahrh. </t>
  </si>
  <si>
    <t>Kopf eines Lanzknechtes. 16. Jahrh.</t>
  </si>
  <si>
    <t>Messerheft. Erotische Gruppe. 16. Jahrh.</t>
  </si>
  <si>
    <t xml:space="preserve">Engelskopf. 16. Jahrh. </t>
  </si>
  <si>
    <r>
      <t>Beschl</t>
    </r>
    <r>
      <rPr>
        <sz val="10"/>
        <rFont val="Times New Roman"/>
        <family val="1"/>
      </rPr>
      <t>ää</t>
    </r>
    <r>
      <rPr>
        <sz val="10"/>
        <rFont val="Arial"/>
        <family val="2"/>
      </rPr>
      <t>ge einer Truhe. Vergoldet. 17. Jahrh.</t>
    </r>
  </si>
  <si>
    <t xml:space="preserve">Schlossblech. Vergoldet. 17. Jahrh. </t>
  </si>
  <si>
    <r>
      <t>Kleiner Hahn f</t>
    </r>
    <r>
      <rPr>
        <sz val="10"/>
        <rFont val="Times New Roman"/>
        <family val="1"/>
      </rPr>
      <t>ü</t>
    </r>
    <r>
      <rPr>
        <sz val="10"/>
        <rFont val="Arial"/>
        <family val="2"/>
      </rPr>
      <t>r einen Wasserbeh</t>
    </r>
    <r>
      <rPr>
        <sz val="10"/>
        <rFont val="Times New Roman"/>
        <family val="1"/>
      </rPr>
      <t>älter. 17. Jahrh.</t>
    </r>
  </si>
  <si>
    <r>
      <t>Gepresste N</t>
    </r>
    <r>
      <rPr>
        <sz val="10"/>
        <rFont val="Times New Roman"/>
        <family val="1"/>
      </rPr>
      <t>ä</t>
    </r>
    <r>
      <rPr>
        <sz val="10"/>
        <rFont val="Arial"/>
        <family val="2"/>
      </rPr>
      <t>gelk</t>
    </r>
    <r>
      <rPr>
        <sz val="10"/>
        <rFont val="Times New Roman"/>
        <family val="1"/>
      </rPr>
      <t>ö</t>
    </r>
    <r>
      <rPr>
        <sz val="10"/>
        <rFont val="Arial"/>
        <family val="2"/>
      </rPr>
      <t>pfe. 17. Jahrh.</t>
    </r>
  </si>
  <si>
    <t>Parierstange eines Degens. 17. Jahrh.</t>
  </si>
  <si>
    <r>
      <t>Buchbeschl</t>
    </r>
    <r>
      <rPr>
        <sz val="10"/>
        <rFont val="Times New Roman"/>
        <family val="1"/>
      </rPr>
      <t>ä</t>
    </r>
    <r>
      <rPr>
        <sz val="10"/>
        <rFont val="Arial"/>
        <family val="2"/>
      </rPr>
      <t>ge. Versilbert. 17. Jahrh.</t>
    </r>
  </si>
  <si>
    <r>
      <t>Hacken zum Aufh</t>
    </r>
    <r>
      <rPr>
        <sz val="10"/>
        <rFont val="Times New Roman"/>
        <family val="1"/>
      </rPr>
      <t>ä</t>
    </r>
    <r>
      <rPr>
        <sz val="10"/>
        <rFont val="Arial"/>
        <family val="2"/>
      </rPr>
      <t xml:space="preserve">ngen von Kleidern etc. An der Wand befestigt.17. Jahrh. </t>
    </r>
  </si>
  <si>
    <t>Vase. 17. Jahrh.</t>
  </si>
  <si>
    <t>Schlossblech. 18.Jahrh.</t>
  </si>
  <si>
    <r>
      <t>Kleiner L</t>
    </r>
    <r>
      <rPr>
        <sz val="10"/>
        <rFont val="Times New Roman"/>
        <family val="1"/>
      </rPr>
      <t>ö</t>
    </r>
    <r>
      <rPr>
        <sz val="10"/>
        <rFont val="Arial"/>
        <family val="2"/>
      </rPr>
      <t>ffel. 18. Jahrh.</t>
    </r>
  </si>
  <si>
    <t xml:space="preserve">Schlossblech. 18. Jahrh. </t>
  </si>
  <si>
    <t>Desgleichen. 18. Jahrh.</t>
  </si>
  <si>
    <t>Schellenrolle. Kleine. 18. Jahrh.</t>
  </si>
  <si>
    <t xml:space="preserve">Desgleichen, grossere. 18. Jahrh. </t>
  </si>
  <si>
    <r>
      <t>Hacken zum Aufh</t>
    </r>
    <r>
      <rPr>
        <sz val="10"/>
        <rFont val="Times New Roman"/>
        <family val="1"/>
      </rPr>
      <t>ä</t>
    </r>
    <r>
      <rPr>
        <sz val="10"/>
        <rFont val="Arial"/>
        <family val="2"/>
      </rPr>
      <t xml:space="preserve">ngen von Kleidern etc. an der Wand befestigt. 18. Jahrh. </t>
    </r>
  </si>
  <si>
    <t xml:space="preserve">Platte, an welcher der Haeken an der Wand aufsitzt. 18. Jahrh. </t>
  </si>
  <si>
    <t>Schlossblech, stark vergoldet. 18. Jahrh.</t>
  </si>
  <si>
    <r>
      <t>Kolhenbeschl</t>
    </r>
    <r>
      <rPr>
        <sz val="10"/>
        <rFont val="Times New Roman"/>
        <family val="1"/>
      </rPr>
      <t>ä</t>
    </r>
    <r>
      <rPr>
        <sz val="10"/>
        <rFont val="Arial"/>
        <family val="2"/>
      </rPr>
      <t>ge einer Pistole. Spur: Vergoldung. 18. Jahrh.</t>
    </r>
  </si>
  <si>
    <t xml:space="preserve">Degenknopf. (Galanterie-Degen.) 18. Jahrh. </t>
  </si>
  <si>
    <t xml:space="preserve">Grosser Ring. (Am obernTheile einer Himmel-Bettstelle angebracht.) 18. Jahrh.  </t>
  </si>
  <si>
    <t>Gottlieb.</t>
  </si>
  <si>
    <t>Hawranek.</t>
  </si>
  <si>
    <t>M. Buchner.</t>
  </si>
  <si>
    <r>
      <t>Ringf</t>
    </r>
    <r>
      <rPr>
        <sz val="10"/>
        <rFont val="Courier New"/>
        <family val="3"/>
      </rPr>
      <t>ö</t>
    </r>
    <r>
      <rPr>
        <sz val="10"/>
        <rFont val="Arial"/>
        <family val="2"/>
      </rPr>
      <t>rmiges Metallst</t>
    </r>
    <r>
      <rPr>
        <sz val="10"/>
        <rFont val="Courier New"/>
        <family val="3"/>
      </rPr>
      <t>ü</t>
    </r>
    <r>
      <rPr>
        <sz val="10"/>
        <rFont val="Arial"/>
        <family val="2"/>
      </rPr>
      <t>ck.</t>
    </r>
  </si>
  <si>
    <t>Aehnlich wie das vorige.</t>
  </si>
  <si>
    <r>
      <t>Blechst</t>
    </r>
    <r>
      <rPr>
        <sz val="10"/>
        <rFont val="Courier New"/>
        <family val="3"/>
      </rPr>
      <t>ü</t>
    </r>
    <r>
      <rPr>
        <sz val="10"/>
        <rFont val="Arial"/>
        <family val="2"/>
      </rPr>
      <t>ck.</t>
    </r>
  </si>
  <si>
    <r>
      <t>Blechst</t>
    </r>
    <r>
      <rPr>
        <sz val="10"/>
        <rFont val="Courier New"/>
        <family val="3"/>
      </rPr>
      <t>ü</t>
    </r>
    <r>
      <rPr>
        <sz val="10"/>
        <rFont val="Arial"/>
        <family val="2"/>
      </rPr>
      <t>ck.Schmuckgegenstand.</t>
    </r>
  </si>
  <si>
    <r>
      <t>Gewundenes St</t>
    </r>
    <r>
      <rPr>
        <sz val="10"/>
        <rFont val="Courier New"/>
        <family val="3"/>
      </rPr>
      <t>ä</t>
    </r>
    <r>
      <rPr>
        <sz val="10"/>
        <rFont val="Arial"/>
        <family val="2"/>
      </rPr>
      <t>bchen.</t>
    </r>
  </si>
  <si>
    <t>Vase, Fragment. In Hessen gefunden.</t>
  </si>
  <si>
    <t>Thuringen</t>
  </si>
  <si>
    <r>
      <t>Sachsen, B</t>
    </r>
    <r>
      <rPr>
        <sz val="10"/>
        <rFont val="Courier New"/>
        <family val="3"/>
      </rPr>
      <t>ö</t>
    </r>
    <r>
      <rPr>
        <sz val="10"/>
        <rFont val="Arial"/>
        <family val="2"/>
      </rPr>
      <t>hmen; Schliesien.</t>
    </r>
  </si>
  <si>
    <t xml:space="preserve"> ? Merseburg.</t>
  </si>
  <si>
    <t xml:space="preserve"> ? Meiningen, Henneburg.</t>
  </si>
  <si>
    <t>Kelt. Sarka.</t>
  </si>
  <si>
    <t>Spange. Zelenic.</t>
  </si>
  <si>
    <t>Kessel. Padomkl.</t>
  </si>
  <si>
    <t>Paalstab. Icinives.</t>
  </si>
  <si>
    <t>Paalstab. Tuban.</t>
  </si>
  <si>
    <t>Ring. Stockau.</t>
  </si>
  <si>
    <t xml:space="preserve"> ? Ploskowie.</t>
  </si>
  <si>
    <t>Paalstab. Sobenic.</t>
  </si>
  <si>
    <t>Ring. Linec.</t>
  </si>
  <si>
    <t>Schwert. Roztok.</t>
  </si>
  <si>
    <t>Ring. Svobodné dvory.</t>
  </si>
  <si>
    <t>Schwert. Zvolenoves.</t>
  </si>
  <si>
    <t>Ring. Tesenov.</t>
  </si>
  <si>
    <t>Ring. Tuban.</t>
  </si>
  <si>
    <t>Ring. Okor.</t>
  </si>
  <si>
    <t>Fragment. ?</t>
  </si>
  <si>
    <t>Bayern. Baden.</t>
  </si>
  <si>
    <r>
      <t>Die zun</t>
    </r>
    <r>
      <rPr>
        <sz val="10"/>
        <rFont val="Courier New"/>
        <family val="3"/>
      </rPr>
      <t>ä</t>
    </r>
    <r>
      <rPr>
        <sz val="10"/>
        <rFont val="Arial"/>
        <family val="2"/>
      </rPr>
      <t>chst folgenden Nummern 111 bia 117 habe ich vom Herrn Bergrath etc. Dr. G</t>
    </r>
    <r>
      <rPr>
        <sz val="10"/>
        <rFont val="Courier New"/>
        <family val="3"/>
      </rPr>
      <t>ü</t>
    </r>
    <r>
      <rPr>
        <sz val="10"/>
        <rFont val="Arial"/>
        <family val="2"/>
      </rPr>
      <t>mbel in M</t>
    </r>
    <r>
      <rPr>
        <sz val="10"/>
        <rFont val="Courier New"/>
        <family val="3"/>
      </rPr>
      <t>ü</t>
    </r>
    <r>
      <rPr>
        <sz val="10"/>
        <rFont val="Arial"/>
        <family val="2"/>
      </rPr>
      <t>nchen erhalten.</t>
    </r>
  </si>
  <si>
    <t xml:space="preserve">Armring. Weltenburg. Bayern. </t>
  </si>
  <si>
    <t>Armring. Amburg.</t>
  </si>
  <si>
    <t>Blechverzierung. Natterndorf.</t>
  </si>
  <si>
    <r>
      <t>Armring. H</t>
    </r>
    <r>
      <rPr>
        <sz val="10"/>
        <rFont val="Courier New"/>
        <family val="3"/>
      </rPr>
      <t>ö</t>
    </r>
    <r>
      <rPr>
        <sz val="10"/>
        <rFont val="Arial"/>
        <family val="2"/>
      </rPr>
      <t>hle bei Neuhaus.</t>
    </r>
  </si>
  <si>
    <t>Blechverzierung. Neumark.</t>
  </si>
  <si>
    <t>Nadel. Pegniz.</t>
  </si>
  <si>
    <t>Nadel. Parsberg.</t>
  </si>
  <si>
    <t>Draht, gewunden. Holstein.</t>
  </si>
  <si>
    <t>Bruchstücke von Gefässen. Fragment a. .</t>
  </si>
  <si>
    <t>Spur</t>
  </si>
  <si>
    <t>Bibra.</t>
  </si>
  <si>
    <t>Spur</t>
  </si>
  <si>
    <t>Bibra.</t>
  </si>
  <si>
    <t>Bibra.</t>
  </si>
  <si>
    <t xml:space="preserve">Bruchstücke eines Geräthes. Dreieckige Spange a. </t>
  </si>
  <si>
    <t xml:space="preserve">Bruchstücke eines Geräthes. Blechröhrchen b. </t>
  </si>
  <si>
    <t xml:space="preserve">Bruchstücke eines Geräthes. Rundes massives Stäbchen c. </t>
  </si>
  <si>
    <t xml:space="preserve">Schmuck. Armring a. </t>
  </si>
  <si>
    <t xml:space="preserve">Fingerring b. </t>
  </si>
  <si>
    <t xml:space="preserve">Ring. (Fingerring ?) </t>
  </si>
  <si>
    <t>Kleiderschmuck. Gehänge a.</t>
  </si>
  <si>
    <t xml:space="preserve">Gehänge b. </t>
  </si>
  <si>
    <t xml:space="preserve">Münze aus Olbia, aus dem Dorpater Museum </t>
  </si>
  <si>
    <t>Grosser Handring.</t>
  </si>
  <si>
    <t>Kleinerer Handring.</t>
  </si>
  <si>
    <t>Fibula.</t>
  </si>
  <si>
    <t>Bronze - Draht.</t>
  </si>
  <si>
    <t>Handring.</t>
  </si>
  <si>
    <t>Fibula.</t>
  </si>
  <si>
    <t>Kette.</t>
  </si>
  <si>
    <t>Gewundener Bronze - Draht.</t>
  </si>
  <si>
    <t>Einfache Kette.</t>
  </si>
  <si>
    <t>Spur</t>
  </si>
  <si>
    <t>Brustnadel.</t>
  </si>
  <si>
    <t xml:space="preserve">Fragment eines Sarges. </t>
  </si>
  <si>
    <t>Desgleichen.</t>
  </si>
  <si>
    <t xml:space="preserve">Messer. Fragment, gelblichroth. </t>
  </si>
  <si>
    <t>Deutschland and Oesterreich.</t>
  </si>
  <si>
    <t>Armring. Prislich.</t>
  </si>
  <si>
    <t>Streitaxt. Hausdorf.</t>
  </si>
  <si>
    <t>Pfeilspitze unbekannten Fundortes von HalIstadt. v. Morlot.</t>
  </si>
  <si>
    <t>Bronze-Ornament von La Tène. Desor.</t>
  </si>
  <si>
    <t>Bronzefragente von St. Aubin. Desor.</t>
  </si>
  <si>
    <t>Blechfragment aus dem Neuenburgersee. Desor.</t>
  </si>
  <si>
    <t>Goldener Fingerring von Wittenmoor. Dr. Lisch.</t>
  </si>
  <si>
    <t>Goldener Fingerring von Friedrichsruhe. Dr. Lisch.</t>
  </si>
  <si>
    <t>Goldener Fingerring von ebedaselbat. Dr. Lisch.</t>
  </si>
  <si>
    <t>Bronz. Katze v. Kairo in Aegypten. Fr. v. Gasparin</t>
  </si>
  <si>
    <t xml:space="preserve">Bild der Dea Artio von Muri b. Bern. Bern. Museum. </t>
  </si>
  <si>
    <r>
      <t>Bild eines J</t>
    </r>
    <r>
      <rPr>
        <sz val="10"/>
        <rFont val="Courier New"/>
        <family val="3"/>
      </rPr>
      <t>ü</t>
    </r>
    <r>
      <rPr>
        <sz val="10"/>
        <rFont val="Arial"/>
        <family val="2"/>
      </rPr>
      <t xml:space="preserve">nglings </t>
    </r>
    <r>
      <rPr>
        <sz val="10"/>
        <rFont val="Arial"/>
        <family val="2"/>
      </rPr>
      <t xml:space="preserve">von Muri b. Bern. Bern. Museum. </t>
    </r>
  </si>
  <si>
    <t xml:space="preserve">Bild der Dea Naria von Muri b. Bern. Bern. Museum. </t>
  </si>
  <si>
    <t>Beilmesser von Chillon. V. Morlot.</t>
  </si>
  <si>
    <t>1. Ein fragment von einer griechischen Waffenrüstung aus einem griechischen Grabe auf Sicilien (a)</t>
  </si>
  <si>
    <t>2. Eine antike eherne aus Vase  einem griechischen Grabmale im Neapolitanischen (a)</t>
  </si>
  <si>
    <t>3. Die Metallmasse des Viergespanns von Chio  (a)</t>
  </si>
  <si>
    <t>4. Eine griechische schön geformte weibliche Figur aus dem Kunstmuseum zu Dorpat (b)</t>
  </si>
  <si>
    <t>5. Eine Ptolomäer-Münze aus dem Dorpater Kunstmuseum, Av. Ein Jupiterkopf, Rev. ein Adler (b)</t>
  </si>
  <si>
    <t>1. Eine Syrakusische Münze vom König Hiero (plus description) (d)</t>
  </si>
  <si>
    <t>2. Eine Syrakusische Münze (plus description) (d)</t>
  </si>
  <si>
    <t>3. Eine Neapolitanische Münze (plus description) (d)</t>
  </si>
  <si>
    <t xml:space="preserve">(1) J.A. Phillips, vide supra. </t>
  </si>
  <si>
    <r>
      <t>(2) F. G</t>
    </r>
    <r>
      <rPr>
        <sz val="10"/>
        <rFont val="Courier New"/>
        <family val="3"/>
      </rPr>
      <t>ö</t>
    </r>
    <r>
      <rPr>
        <sz val="10"/>
        <rFont val="Arial"/>
        <family val="2"/>
      </rPr>
      <t>bel, vide supra.</t>
    </r>
  </si>
  <si>
    <t xml:space="preserve">(3) Klaproth, vide supra. </t>
  </si>
  <si>
    <r>
      <t>(4) Zusammensetzung einiger Altgriechischen Broncem</t>
    </r>
    <r>
      <rPr>
        <sz val="10"/>
        <rFont val="Courier New"/>
        <family val="3"/>
      </rPr>
      <t>ü</t>
    </r>
    <r>
      <rPr>
        <sz val="10"/>
        <rFont val="Arial"/>
        <family val="2"/>
      </rPr>
      <t>nzen. I Erdmanns Journal Bd. 40 p. 371.</t>
    </r>
  </si>
  <si>
    <r>
      <t>(5) Rozier: Observations sur la physique. 1790. Hos G</t>
    </r>
    <r>
      <rPr>
        <sz val="10"/>
        <rFont val="Courier New"/>
        <family val="3"/>
      </rPr>
      <t>ö</t>
    </r>
    <r>
      <rPr>
        <sz val="10"/>
        <rFont val="Arial"/>
        <family val="2"/>
      </rPr>
      <t>b</t>
    </r>
    <r>
      <rPr>
        <sz val="10"/>
        <rFont val="Arial"/>
        <family val="2"/>
      </rPr>
      <t>el.</t>
    </r>
  </si>
  <si>
    <t>9. Eine zweite grössere Münze von Philipp von Macedonien aus dem Dorpater Kunstmuseo</t>
  </si>
  <si>
    <t>Cu 83.11, Pb 10.81</t>
  </si>
  <si>
    <t xml:space="preserve">Klaproth 1815. A 1 </t>
  </si>
  <si>
    <t>Cu 87.27 Pb 7.49 Fe 0.37</t>
  </si>
  <si>
    <t>Cu 69.23 Pb 21.79 Sn 8.97</t>
  </si>
  <si>
    <t>Klaproth 1815. A 4</t>
  </si>
  <si>
    <t>Klaproth 1815. A 2</t>
  </si>
  <si>
    <t>Klaproth 1815. A 3</t>
  </si>
  <si>
    <t>Cu 85.03 Sn 8.38 Pb 6.59</t>
  </si>
  <si>
    <t>Klaproth 1815. A 5</t>
  </si>
  <si>
    <t>Cu 84.5 Pb 10.85</t>
  </si>
  <si>
    <t>Klaproth 1815. A 6</t>
  </si>
  <si>
    <t>Cu 84.62 Sn 7.69 Pb 7.18 Ag 0.51</t>
  </si>
  <si>
    <r>
      <t>G</t>
    </r>
    <r>
      <rPr>
        <sz val="10"/>
        <rFont val="Courier New"/>
        <family val="3"/>
      </rPr>
      <t>ö</t>
    </r>
    <r>
      <rPr>
        <sz val="10"/>
        <rFont val="Arial"/>
        <family val="2"/>
      </rPr>
      <t>bel 1842. 2 8</t>
    </r>
  </si>
  <si>
    <r>
      <t>G</t>
    </r>
    <r>
      <rPr>
        <sz val="10"/>
        <rFont val="Courier New"/>
        <family val="3"/>
      </rPr>
      <t>ö</t>
    </r>
    <r>
      <rPr>
        <sz val="10"/>
        <rFont val="Arial"/>
        <family val="2"/>
      </rPr>
      <t>bel 1842. 2 9</t>
    </r>
    <r>
      <rPr>
        <sz val="10"/>
        <rFont val="Arial"/>
        <family val="2"/>
      </rPr>
      <t/>
    </r>
  </si>
  <si>
    <t>Cu 86.77 S 0.006</t>
  </si>
  <si>
    <r>
      <t>G</t>
    </r>
    <r>
      <rPr>
        <sz val="10"/>
        <rFont val="Courier New"/>
        <family val="3"/>
      </rPr>
      <t>ö</t>
    </r>
    <r>
      <rPr>
        <sz val="10"/>
        <rFont val="Arial"/>
        <family val="2"/>
      </rPr>
      <t>bel 1842. 2 10</t>
    </r>
    <r>
      <rPr>
        <sz val="10"/>
        <rFont val="Arial"/>
        <family val="2"/>
      </rPr>
      <t/>
    </r>
  </si>
  <si>
    <r>
      <t>G</t>
    </r>
    <r>
      <rPr>
        <sz val="10"/>
        <rFont val="Courier New"/>
        <family val="3"/>
      </rPr>
      <t>ö</t>
    </r>
    <r>
      <rPr>
        <sz val="10"/>
        <rFont val="Arial"/>
        <family val="2"/>
      </rPr>
      <t>bel 1842.  1 5</t>
    </r>
  </si>
  <si>
    <t>Cu 84.21</t>
  </si>
  <si>
    <t>Phillips 1852.10</t>
  </si>
  <si>
    <r>
      <t>G</t>
    </r>
    <r>
      <rPr>
        <sz val="10"/>
        <rFont val="Courier New"/>
        <family val="3"/>
      </rPr>
      <t>ö</t>
    </r>
    <r>
      <rPr>
        <sz val="10"/>
        <rFont val="Arial"/>
        <family val="2"/>
      </rPr>
      <t>bel 1842. 8 2</t>
    </r>
  </si>
  <si>
    <t>Klaproth 1815. B 7</t>
  </si>
  <si>
    <t>Klaproth 1815. B 10</t>
  </si>
  <si>
    <r>
      <t>G</t>
    </r>
    <r>
      <rPr>
        <sz val="10"/>
        <rFont val="Courier New"/>
        <family val="3"/>
      </rPr>
      <t>ö</t>
    </r>
    <r>
      <rPr>
        <sz val="10"/>
        <rFont val="Arial"/>
        <family val="2"/>
      </rPr>
      <t xml:space="preserve">bel 1842. 6 1 </t>
    </r>
  </si>
  <si>
    <t>Klaproth 1815. B 8</t>
  </si>
  <si>
    <t>Klaproth 1815. B 12</t>
  </si>
  <si>
    <t>Cu 77.89 Zn 22.11</t>
  </si>
  <si>
    <r>
      <t>G</t>
    </r>
    <r>
      <rPr>
        <sz val="10"/>
        <rFont val="Courier New"/>
        <family val="3"/>
      </rPr>
      <t>ö</t>
    </r>
    <r>
      <rPr>
        <sz val="10"/>
        <rFont val="Arial"/>
        <family val="2"/>
      </rPr>
      <t xml:space="preserve">bel 1842. 5 4 </t>
    </r>
  </si>
  <si>
    <t>Klaproth 1815. B 11</t>
  </si>
  <si>
    <t>Cu 80.26 Zn 19.74</t>
  </si>
  <si>
    <t>Klaproth 1815. B 13</t>
  </si>
  <si>
    <t>Klaproth 1815. B 14</t>
  </si>
  <si>
    <t>Klaproth 1815. B  9</t>
  </si>
  <si>
    <t>Klaproth 1815. B 15</t>
  </si>
  <si>
    <t>Phillips 1852. 27</t>
  </si>
  <si>
    <t>Phillips 1852. 28</t>
  </si>
  <si>
    <t>Phillips 1852. 29</t>
  </si>
  <si>
    <t>Phillips 1852. 30</t>
  </si>
  <si>
    <t>Phillips 1852. 31</t>
  </si>
  <si>
    <t>Phillips 1852. 32</t>
  </si>
  <si>
    <t>Phillips 1852. 33</t>
  </si>
  <si>
    <t>Pb 21.96</t>
  </si>
  <si>
    <r>
      <t>G</t>
    </r>
    <r>
      <rPr>
        <sz val="10"/>
        <rFont val="Courier New"/>
        <family val="3"/>
      </rPr>
      <t>ö</t>
    </r>
    <r>
      <rPr>
        <sz val="10"/>
        <rFont val="Arial"/>
        <family val="2"/>
      </rPr>
      <t xml:space="preserve">bel 1842. 6 4 </t>
    </r>
  </si>
  <si>
    <r>
      <t>G</t>
    </r>
    <r>
      <rPr>
        <sz val="10"/>
        <rFont val="Courier New"/>
        <family val="3"/>
      </rPr>
      <t>ö</t>
    </r>
    <r>
      <rPr>
        <sz val="10"/>
        <rFont val="Arial"/>
        <family val="2"/>
      </rPr>
      <t xml:space="preserve">bel 1842. 8 5 </t>
    </r>
  </si>
  <si>
    <r>
      <t>G</t>
    </r>
    <r>
      <rPr>
        <sz val="10"/>
        <rFont val="Courier New"/>
        <family val="3"/>
      </rPr>
      <t>ö</t>
    </r>
    <r>
      <rPr>
        <sz val="10"/>
        <rFont val="Arial"/>
        <family val="2"/>
      </rPr>
      <t xml:space="preserve">bel 1842. 8 6 </t>
    </r>
  </si>
  <si>
    <r>
      <t>G</t>
    </r>
    <r>
      <rPr>
        <sz val="10"/>
        <rFont val="Courier New"/>
        <family val="3"/>
      </rPr>
      <t>ö</t>
    </r>
    <r>
      <rPr>
        <sz val="10"/>
        <rFont val="Arial"/>
        <family val="2"/>
      </rPr>
      <t>bel 1842. 8 4</t>
    </r>
  </si>
  <si>
    <r>
      <t>G</t>
    </r>
    <r>
      <rPr>
        <sz val="10"/>
        <rFont val="Courier New"/>
        <family val="3"/>
      </rPr>
      <t>ö</t>
    </r>
    <r>
      <rPr>
        <sz val="10"/>
        <rFont val="Arial"/>
        <family val="2"/>
      </rPr>
      <t>bel 1842. 8 3</t>
    </r>
  </si>
  <si>
    <r>
      <t>G</t>
    </r>
    <r>
      <rPr>
        <sz val="10"/>
        <rFont val="Courier New"/>
        <family val="3"/>
      </rPr>
      <t>ö</t>
    </r>
    <r>
      <rPr>
        <sz val="10"/>
        <rFont val="Arial"/>
        <family val="2"/>
      </rPr>
      <t>bel 1842. 15 5</t>
    </r>
  </si>
  <si>
    <r>
      <t>G</t>
    </r>
    <r>
      <rPr>
        <sz val="10"/>
        <rFont val="Courier New"/>
        <family val="3"/>
      </rPr>
      <t>ö</t>
    </r>
    <r>
      <rPr>
        <sz val="10"/>
        <rFont val="Arial"/>
        <family val="2"/>
      </rPr>
      <t>bel 1842. 15 4</t>
    </r>
  </si>
  <si>
    <t>Statuen.</t>
  </si>
  <si>
    <t>Hohlspiegel.</t>
  </si>
  <si>
    <t>Teleskopspiegel von Ross.</t>
  </si>
  <si>
    <t>Mudge's Teleskopspiegel.</t>
  </si>
  <si>
    <t>Edward's Spiegelmetall.</t>
  </si>
  <si>
    <t>Richardson's Spiegelmetall.</t>
  </si>
  <si>
    <t>Little's Spiegelmetall.</t>
  </si>
  <si>
    <t>Sollit's Spiegelmetall.</t>
  </si>
  <si>
    <t>Cooper's Spiegelmetall.</t>
  </si>
  <si>
    <t>Otto's Spiegelmetall.</t>
  </si>
  <si>
    <t>Reiterstatue Louis XIV. 1699.</t>
  </si>
  <si>
    <t>Reiterstatue Louis XV. Von Gor.</t>
  </si>
  <si>
    <t>Statue Henry IV. Auf dem Pont neuf in Paris.</t>
  </si>
  <si>
    <t xml:space="preserve">Minerva Statue. In Paris. </t>
  </si>
  <si>
    <r>
      <t>Vendome Sa</t>
    </r>
    <r>
      <rPr>
        <sz val="10"/>
        <rFont val="Times New Roman"/>
        <family val="1"/>
      </rPr>
      <t>ü</t>
    </r>
    <r>
      <rPr>
        <sz val="10"/>
        <rFont val="Arial"/>
        <family val="2"/>
      </rPr>
      <t xml:space="preserve">le. In Paris. </t>
    </r>
  </si>
  <si>
    <t>Napoleon Statue. In Paris.</t>
  </si>
  <si>
    <t>Bavaria. Stiglmayr in Miinchen. 95'. 1560 Centner aus eroberten Kanonen.</t>
  </si>
  <si>
    <t>Lessingsstatue. Von Howald in Braunschweig.</t>
  </si>
  <si>
    <r>
      <t>L</t>
    </r>
    <r>
      <rPr>
        <sz val="10"/>
        <rFont val="Times New Roman"/>
        <family val="1"/>
      </rPr>
      <t>ö</t>
    </r>
    <r>
      <rPr>
        <sz val="10"/>
        <rFont val="Arial"/>
        <family val="2"/>
      </rPr>
      <t>we. Anf dem Burgplatze in Braunschweig.</t>
    </r>
  </si>
  <si>
    <t>Statue von Melananthon in Wittenberg, und von Friedr. Wilhelm IV. in Koln. Von Gladenbeck.</t>
  </si>
  <si>
    <r>
      <t>Statue vom Grafen von Brandenburg, und vom L</t>
    </r>
    <r>
      <rPr>
        <sz val="10"/>
        <rFont val="Times New Roman"/>
        <family val="1"/>
      </rPr>
      <t>ö</t>
    </r>
    <r>
      <rPr>
        <sz val="10"/>
        <rFont val="Arial"/>
        <family val="2"/>
      </rPr>
      <t>wenk</t>
    </r>
    <r>
      <rPr>
        <sz val="10"/>
        <rFont val="Times New Roman"/>
        <family val="1"/>
      </rPr>
      <t>ä</t>
    </r>
    <r>
      <rPr>
        <sz val="10"/>
        <rFont val="Arial"/>
        <family val="2"/>
      </rPr>
      <t>mpfer vor dem Museum in Berlin. Von GIadenbeck.</t>
    </r>
  </si>
  <si>
    <r>
      <t>Bl</t>
    </r>
    <r>
      <rPr>
        <sz val="10"/>
        <rFont val="Times New Roman"/>
        <family val="1"/>
      </rPr>
      <t>ü</t>
    </r>
    <r>
      <rPr>
        <sz val="10"/>
        <rFont val="Arial"/>
        <family val="2"/>
      </rPr>
      <t>cher Statue. In Berlin. Von Lequene.</t>
    </r>
  </si>
  <si>
    <t>Amazone. In Berlin. Von Fischer.</t>
  </si>
  <si>
    <t>Friedrich der Grosse. In Berlin. Von Friehel.</t>
  </si>
  <si>
    <r>
      <t>Sch</t>
    </r>
    <r>
      <rPr>
        <sz val="10"/>
        <rFont val="Times New Roman"/>
        <family val="1"/>
      </rPr>
      <t>ä</t>
    </r>
    <r>
      <rPr>
        <sz val="10"/>
        <rFont val="Arial"/>
        <family val="2"/>
      </rPr>
      <t>fer nach Thorwaldsen. In Potsdam. 1825 gegossen</t>
    </r>
  </si>
  <si>
    <t>Derselbe.</t>
  </si>
  <si>
    <t>Bacchus. Im sicilianischen Garten zu Sanssouci, zwischen 1830 and 1835. Von Hopfgartner in Rom gegossen.</t>
  </si>
  <si>
    <t>Germanicus. In Charlottenhof bei Potsdam, in Rom um 1820 gegossen.</t>
  </si>
  <si>
    <t xml:space="preserve">Engel. (Zur Befestigung des Ringer dienend, die ganze Vorrichtung um dem Liegenden das Aufstehen zu erleichtern.) 18. Jahrh. </t>
  </si>
  <si>
    <t>Seidenhaspel. 18. Jahrh</t>
  </si>
  <si>
    <r>
      <t>G</t>
    </r>
    <r>
      <rPr>
        <sz val="10"/>
        <rFont val="Times New Roman"/>
        <family val="1"/>
      </rPr>
      <t>ü</t>
    </r>
    <r>
      <rPr>
        <sz val="10"/>
        <rFont val="Arial"/>
        <family val="2"/>
      </rPr>
      <t>rtelhacken. (Zum Aufhingen einer Tasche.) 18. Jahrh.</t>
    </r>
  </si>
  <si>
    <t>Desgleichen. Versilbert. 18. Jahrh</t>
  </si>
  <si>
    <t>Ring. 19.Jahrh.</t>
  </si>
  <si>
    <t>Fingerhut. 19.Jahrh.</t>
  </si>
  <si>
    <t>Siegelstock. 19. Jahrh.</t>
  </si>
  <si>
    <t>Griff einer Scheere. 19. Jahrh.</t>
  </si>
  <si>
    <t>Changed order of colums to match running head</t>
  </si>
  <si>
    <t>Medailles Romaines</t>
  </si>
  <si>
    <t>6. Eine auf Sicilien gefundene alte griechische Münze (c )</t>
  </si>
  <si>
    <r>
      <t>(1) Buchners Repertorium der Pharmacie, Nr. 69. 1841. (Hos G</t>
    </r>
    <r>
      <rPr>
        <sz val="10"/>
        <rFont val="Courier New"/>
        <family val="3"/>
      </rPr>
      <t>ö</t>
    </r>
    <r>
      <rPr>
        <sz val="10"/>
        <rFont val="Arial"/>
        <family val="2"/>
      </rPr>
      <t>bel , v. infra).</t>
    </r>
  </si>
  <si>
    <t>Vauquelin</t>
  </si>
  <si>
    <t>R. Wagner</t>
  </si>
  <si>
    <t>Ulich</t>
  </si>
  <si>
    <t>Mitscherlich</t>
  </si>
  <si>
    <t>medaille ancienne, de cuivre rouge</t>
  </si>
  <si>
    <t>medaille ancienne, de cuivre moins rouge</t>
  </si>
  <si>
    <t>medaille ancienne, de cuivre plus aigre</t>
  </si>
  <si>
    <t>medaille ancienne, toit prseque malleable</t>
  </si>
  <si>
    <t>Medailles Grecques</t>
  </si>
  <si>
    <t>d'un cuivre aigre &amp; fragile</t>
  </si>
  <si>
    <t>Medailles Gauloises</t>
  </si>
  <si>
    <t>d'un cuivre tres-aigre</t>
  </si>
  <si>
    <t>d'un cuivre plus aigre &amp; plus fragile encore</t>
  </si>
  <si>
    <t>No</t>
  </si>
  <si>
    <t>Source</t>
  </si>
  <si>
    <t>Description</t>
  </si>
  <si>
    <t>%Sn</t>
  </si>
  <si>
    <t>Terreil.</t>
  </si>
  <si>
    <t>146. Käufliche Kupfersorten, Geräthe, Münzen etc. (Commercially available grades of copper , utensils , coins, etc.)</t>
  </si>
  <si>
    <t>52. Römische münzen vor Christus.</t>
  </si>
  <si>
    <t>Otto.</t>
  </si>
  <si>
    <t>O. Monse.</t>
  </si>
  <si>
    <t>Roman</t>
  </si>
  <si>
    <t>I</t>
  </si>
  <si>
    <t>II</t>
  </si>
  <si>
    <t>River Witham</t>
  </si>
  <si>
    <t>Spear-head</t>
  </si>
  <si>
    <t>Lituus</t>
  </si>
  <si>
    <t>River near Fiskerton</t>
  </si>
  <si>
    <t>III</t>
  </si>
  <si>
    <t>Sauce-pan</t>
  </si>
  <si>
    <t>IV</t>
  </si>
  <si>
    <t>Danish/Saxon</t>
  </si>
  <si>
    <t>Scabbard</t>
  </si>
  <si>
    <t>V</t>
  </si>
  <si>
    <t>Ancient Britons, etc.</t>
  </si>
  <si>
    <t>Ballrichen, Ireland</t>
  </si>
  <si>
    <t>VI</t>
  </si>
  <si>
    <t>Celt No. 1</t>
  </si>
  <si>
    <t>Celt No. 2</t>
  </si>
  <si>
    <t>Celt No. 3</t>
  </si>
  <si>
    <t>Cumberland</t>
  </si>
  <si>
    <t>VII</t>
  </si>
  <si>
    <t>1. 'They do not contain gold, silver or platina'</t>
  </si>
  <si>
    <t>2. 'They do not contain lead'.</t>
  </si>
  <si>
    <t>3. 'They do not contain iron'.</t>
  </si>
  <si>
    <t>4. 'They do not contain zinc'</t>
  </si>
  <si>
    <t>5. 'Bismuth would have appeared….'</t>
  </si>
  <si>
    <t>6. 'Manganese would have been seen…..'</t>
  </si>
  <si>
    <t>7. 'Arsenic would have manifested itself…'</t>
  </si>
  <si>
    <t>8. 'Antimony would have produced….'</t>
  </si>
  <si>
    <t>9. 'Cobalt would have been detected…'</t>
  </si>
  <si>
    <t>10. 'It is not at all probable that nickel was present.'</t>
  </si>
  <si>
    <t xml:space="preserve">11. Molybdaena, and quicksilver ……it is utterly unreasonable'. </t>
  </si>
  <si>
    <t>As for … tungsten, uranite, menackanite, and titanite, we have not yet had sufficeint evidence to prove….'</t>
  </si>
  <si>
    <t xml:space="preserve">No. </t>
  </si>
  <si>
    <t>Date</t>
  </si>
  <si>
    <t>Object</t>
  </si>
  <si>
    <t>these ancient instruments contain none of the metals but copper and tin…'</t>
  </si>
  <si>
    <t>contained Ag</t>
  </si>
  <si>
    <t>Comments</t>
  </si>
  <si>
    <t>Glocke. (Fragment, aus dem germ. Museum.) anno 1482.</t>
  </si>
  <si>
    <t xml:space="preserve">Glocke aus Reichenhall. 1562. </t>
  </si>
  <si>
    <t>Glocke vom Glockenspiel zu Darmstadt. Zwei -gestrichenes C. 1670 in Amsterdam gegossen von Peter Hemony.</t>
  </si>
  <si>
    <t>Glocke vom Glockenspiel zu Darmstadt. Drei -gestrichenes C. 1670 in Amsterdam gegossen von Peter Hemony.</t>
  </si>
  <si>
    <t>Glocke von Willershausen am Harze. 1704 in Hildesheim gegossen.</t>
  </si>
  <si>
    <t>Desgleichen. 1704 in Hildesheim gegossen.</t>
  </si>
  <si>
    <t>Glocke von Ziegenhain.</t>
  </si>
  <si>
    <t>Chinellen. (Teller, becken, bei d. "Turirkischen Musik"). Dieses Jahrhundert.</t>
  </si>
  <si>
    <t>Desgleichen. Dieses Jahrhundert.</t>
  </si>
  <si>
    <r>
      <t>Chinellen, (Becken , t</t>
    </r>
    <r>
      <rPr>
        <sz val="10"/>
        <rFont val="Times New Roman"/>
        <family val="1"/>
      </rPr>
      <t>ü</t>
    </r>
    <r>
      <rPr>
        <sz val="10"/>
        <rFont val="Arial"/>
        <family val="2"/>
      </rPr>
      <t>rkisch.) Aecht t</t>
    </r>
    <r>
      <rPr>
        <sz val="10"/>
        <rFont val="Times New Roman"/>
        <family val="1"/>
      </rPr>
      <t>ü</t>
    </r>
    <r>
      <rPr>
        <sz val="10"/>
        <rFont val="Arial"/>
        <family val="2"/>
      </rPr>
      <t>rkische?</t>
    </r>
  </si>
  <si>
    <r>
      <t>Japanische Glockenspeise. I. Qualit</t>
    </r>
    <r>
      <rPr>
        <sz val="10"/>
        <rFont val="Times New Roman"/>
        <family val="1"/>
      </rPr>
      <t>ä</t>
    </r>
    <r>
      <rPr>
        <sz val="10"/>
        <rFont val="Arial"/>
        <family val="2"/>
      </rPr>
      <t>t</t>
    </r>
  </si>
  <si>
    <r>
      <t>Japanische Glockenspeise. II. Qualit</t>
    </r>
    <r>
      <rPr>
        <sz val="10"/>
        <rFont val="Times New Roman"/>
        <family val="1"/>
      </rPr>
      <t>ä</t>
    </r>
    <r>
      <rPr>
        <sz val="10"/>
        <rFont val="Arial"/>
        <family val="2"/>
      </rPr>
      <t>t</t>
    </r>
  </si>
  <si>
    <r>
      <t>Japanische Glockenspeise. III. Qualit</t>
    </r>
    <r>
      <rPr>
        <sz val="10"/>
        <rFont val="Times New Roman"/>
        <family val="1"/>
      </rPr>
      <t>ä</t>
    </r>
    <r>
      <rPr>
        <sz val="10"/>
        <rFont val="Arial"/>
        <family val="2"/>
      </rPr>
      <t>t</t>
    </r>
  </si>
  <si>
    <t>Hampe.</t>
  </si>
  <si>
    <t>Sonnenschein.</t>
  </si>
  <si>
    <t>Braunschweiger.</t>
  </si>
  <si>
    <t>Heyl.</t>
  </si>
  <si>
    <t>Reichardt.</t>
  </si>
  <si>
    <t>Fleck.</t>
  </si>
  <si>
    <t>Kanonen.</t>
  </si>
  <si>
    <t>Preussische Normallegirung.</t>
  </si>
  <si>
    <r>
      <t>Franz</t>
    </r>
    <r>
      <rPr>
        <sz val="10"/>
        <rFont val="Times New Roman"/>
        <family val="1"/>
      </rPr>
      <t>ö</t>
    </r>
    <r>
      <rPr>
        <sz val="10"/>
        <rFont val="Arial"/>
        <family val="2"/>
      </rPr>
      <t>sische Normallegirung.</t>
    </r>
  </si>
  <si>
    <r>
      <t>Englisches Gesch</t>
    </r>
    <r>
      <rPr>
        <sz val="10"/>
        <rFont val="Times New Roman"/>
        <family val="1"/>
      </rPr>
      <t>ü</t>
    </r>
    <r>
      <rPr>
        <sz val="10"/>
        <rFont val="Arial"/>
        <family val="2"/>
      </rPr>
      <t>tz.</t>
    </r>
  </si>
  <si>
    <r>
      <t>Achtpf</t>
    </r>
    <r>
      <rPr>
        <sz val="10"/>
        <rFont val="Times New Roman"/>
        <family val="1"/>
      </rPr>
      <t>ü</t>
    </r>
    <r>
      <rPr>
        <sz val="10"/>
        <rFont val="Arial"/>
        <family val="2"/>
      </rPr>
      <t>nder. (Englisch?)</t>
    </r>
  </si>
  <si>
    <r>
      <t>Neue Schweizerkanone. L</t>
    </r>
    <r>
      <rPr>
        <sz val="10"/>
        <rFont val="Times New Roman"/>
        <family val="1"/>
      </rPr>
      <t>ü</t>
    </r>
    <r>
      <rPr>
        <sz val="10"/>
        <rFont val="Arial"/>
        <family val="2"/>
      </rPr>
      <t>zern</t>
    </r>
  </si>
  <si>
    <r>
      <t>Kanonen von Gebr</t>
    </r>
    <r>
      <rPr>
        <sz val="10"/>
        <rFont val="Times New Roman"/>
        <family val="1"/>
      </rPr>
      <t>ü</t>
    </r>
    <r>
      <rPr>
        <sz val="10"/>
        <rFont val="Arial"/>
        <family val="2"/>
      </rPr>
      <t>der Keller. Um 1700.</t>
    </r>
  </si>
  <si>
    <t>Kanonen aus derselben Zeit. Um 1700.</t>
  </si>
  <si>
    <t>Russische Kanonen. Von 1819.</t>
  </si>
  <si>
    <r>
      <t>Alte t</t>
    </r>
    <r>
      <rPr>
        <sz val="10"/>
        <rFont val="Times New Roman"/>
        <family val="1"/>
      </rPr>
      <t>ü</t>
    </r>
    <r>
      <rPr>
        <sz val="10"/>
        <rFont val="Arial"/>
        <family val="2"/>
      </rPr>
      <t>rkische Kanone.</t>
    </r>
  </si>
  <si>
    <r>
      <t>B</t>
    </r>
    <r>
      <rPr>
        <sz val="10"/>
        <rFont val="Times New Roman"/>
        <family val="1"/>
      </rPr>
      <t>ü</t>
    </r>
    <r>
      <rPr>
        <sz val="10"/>
        <rFont val="Arial"/>
        <family val="2"/>
      </rPr>
      <t>ckeburger Kanone. 1775.</t>
    </r>
  </si>
  <si>
    <t>Turiner Kanone. 1771.</t>
  </si>
  <si>
    <r>
      <t>Franz</t>
    </r>
    <r>
      <rPr>
        <sz val="10"/>
        <rFont val="Times New Roman"/>
        <family val="1"/>
      </rPr>
      <t>ö</t>
    </r>
    <r>
      <rPr>
        <sz val="10"/>
        <rFont val="Arial"/>
        <family val="2"/>
      </rPr>
      <t>sische Kanone. 1780.</t>
    </r>
  </si>
  <si>
    <t>Grecque</t>
  </si>
  <si>
    <t>%Cu</t>
  </si>
  <si>
    <t>%Zn</t>
  </si>
  <si>
    <t>Aigre de couleur blanchâtre</t>
  </si>
  <si>
    <t>Grecque de Sicile</t>
  </si>
  <si>
    <r>
      <t>D'un cuivre tres p</t>
    </r>
    <r>
      <rPr>
        <sz val="10"/>
        <rFont val="Arial"/>
        <family val="2"/>
      </rPr>
      <t>âle</t>
    </r>
  </si>
  <si>
    <r>
      <t>Aigre, ayant unr sassure blanch</t>
    </r>
    <r>
      <rPr>
        <sz val="10"/>
        <rFont val="Arial"/>
        <family val="2"/>
      </rPr>
      <t>ât</t>
    </r>
  </si>
  <si>
    <t>Romaine</t>
  </si>
  <si>
    <t>Cuivre aigre, blanc, comme le métal des cloches</t>
  </si>
  <si>
    <t>Cuivre jaune</t>
  </si>
  <si>
    <r>
      <t>Diz</t>
    </r>
    <r>
      <rPr>
        <sz val="10"/>
        <rFont val="Times New Roman"/>
        <family val="1"/>
      </rPr>
      <t>é</t>
    </r>
    <r>
      <rPr>
        <sz val="10"/>
        <rFont val="Arial"/>
        <family val="2"/>
      </rPr>
      <t xml:space="preserve"> 1799. 4</t>
    </r>
  </si>
  <si>
    <r>
      <t>Diz</t>
    </r>
    <r>
      <rPr>
        <sz val="10"/>
        <rFont val="Times New Roman"/>
        <family val="1"/>
      </rPr>
      <t>é</t>
    </r>
    <r>
      <rPr>
        <sz val="10"/>
        <rFont val="Arial"/>
        <family val="2"/>
      </rPr>
      <t xml:space="preserve"> 1799. 5</t>
    </r>
  </si>
  <si>
    <r>
      <t>Diz</t>
    </r>
    <r>
      <rPr>
        <sz val="10"/>
        <rFont val="Times New Roman"/>
        <family val="1"/>
      </rPr>
      <t>é</t>
    </r>
    <r>
      <rPr>
        <sz val="10"/>
        <rFont val="Arial"/>
        <family val="2"/>
      </rPr>
      <t xml:space="preserve"> 1799. 3</t>
    </r>
  </si>
  <si>
    <t>Dizé 1799. 3</t>
  </si>
  <si>
    <r>
      <t>I</t>
    </r>
    <r>
      <rPr>
        <sz val="10"/>
        <rFont val="Arial"/>
        <family val="2"/>
      </rPr>
      <t xml:space="preserve"> force claim the priority of this analysis which has been published in the Annals of chime 68, page 150, of the fifth year, under the title of Observations and experiments on the composition of some weapons and instruments of old by George Pearson, extract articles belonging to chemistry, in the Transactions of the Royal society of London, for the years 1794, 1795 and 1796. the analysis of George Pearson, translated and published by Venturi, being not that confirmation well posterior to that I published in 1789, I think it's allowed me to record here my fair claim shall, for the priority that is due me</t>
    </r>
  </si>
  <si>
    <t>j"e suis force de réclamer la priorité de cette analyse sur celle qui à été publiee dans les annales de chime 68, page 150, de l'an V, sous le titre d'Observations et experiences sur la composition de quelques armes et instruments des anciens, par Georges Pearson, extrait des articles appartenant a la chimie, dans les Transactions de la societe royale des Londres, pour les annees 1794, 1795 et 1796.  L'analyse de Georges Pearson, traduite et publiee par Venturi, n'etant qu'une confirmation bien posterieure a celle que j'ai publiee en 1789, je crois qu'il m'est permis de consigner ici ma juste reclamation a ce sujet, en faveur la priorite qui m'est due."</t>
  </si>
  <si>
    <t>Fellenberg 1864. IX 171.</t>
  </si>
  <si>
    <t>Fellenberg 1860. II 38.</t>
  </si>
  <si>
    <t>Fellenberg 1861. V 89.</t>
  </si>
  <si>
    <t>Fellenberg 1861. V 90.</t>
  </si>
  <si>
    <t>Pb 21.44</t>
  </si>
  <si>
    <t>Fellenberg 1864. IX 163.</t>
  </si>
  <si>
    <t>Pb 4.13</t>
  </si>
  <si>
    <t>Fellenberg 1860. II 34.</t>
  </si>
  <si>
    <t>Fellenberg 1865. X 197.</t>
  </si>
  <si>
    <t>Fellenberg 1865. X 198.</t>
  </si>
  <si>
    <t>Fellenberg 1865. X 199.</t>
  </si>
  <si>
    <t>Fenenberg.</t>
  </si>
  <si>
    <t>Fellenberg 1863. VIII 143.</t>
  </si>
  <si>
    <t>Fellenberg 1863. VIII 151.</t>
  </si>
  <si>
    <t>Fellenberg 1863. VIII 152.</t>
  </si>
  <si>
    <t>Fellenberg 1861. IV 77.</t>
  </si>
  <si>
    <t>wrong number?</t>
  </si>
  <si>
    <t>Fellenberg 1861. IV 80.</t>
  </si>
  <si>
    <t>Fellenberg 1861. V 88.</t>
  </si>
  <si>
    <t>Cu 85.52</t>
  </si>
  <si>
    <t xml:space="preserve">Fellenberg 1864. IX 164. </t>
  </si>
  <si>
    <t xml:space="preserve">Fellenberg 1864. IX 165. </t>
  </si>
  <si>
    <t>Sn 2.57</t>
  </si>
  <si>
    <t xml:space="preserve">Fellenberg 1865. X 196. </t>
  </si>
  <si>
    <t>Pb 8.69?</t>
  </si>
  <si>
    <t>Fellenberg 1861. V  96.</t>
  </si>
  <si>
    <t>Fellenberg 1863. VII 136.</t>
  </si>
  <si>
    <t>Klaproth 1815. 76 VII 1.</t>
  </si>
  <si>
    <t>Fellenberg 1861. V 81.</t>
  </si>
  <si>
    <t>Fellenberg 1863. VII 123.</t>
  </si>
  <si>
    <t>Ni 0.49</t>
  </si>
  <si>
    <t>Fellenberg 1863. VII 124.</t>
  </si>
  <si>
    <t>Fellenberg 1863. VII 125.</t>
  </si>
  <si>
    <t>Fellenberg 1863. VII 126.</t>
  </si>
  <si>
    <t>Fellenberg 1863. VII 127.</t>
  </si>
  <si>
    <t>Fellenberg 1863. VII 128.</t>
  </si>
  <si>
    <t>Fellenberg 1863. VII 129.</t>
  </si>
  <si>
    <t>Fellenberg 1863. VII 130.</t>
  </si>
  <si>
    <t>Fellenberg 1863. VII 131.</t>
  </si>
  <si>
    <t>Fellenberg 1863. VII 132.</t>
  </si>
  <si>
    <t>Fellenberg 1863. VII 133.</t>
  </si>
  <si>
    <t>Fellenberg 1863. VII 134.</t>
  </si>
  <si>
    <t>In twice</t>
  </si>
  <si>
    <t>Fellenberg 1863. VII 137.</t>
  </si>
  <si>
    <t>Fellenberg 1863. VII 138.</t>
  </si>
  <si>
    <t>Fellenberg 1863. VII 139.</t>
  </si>
  <si>
    <t>Fellenberg 1863. VII 140.</t>
  </si>
  <si>
    <t>Fellenberg 1863. VIII 141.</t>
  </si>
  <si>
    <t>Fellenberg 1863. VIII 142.</t>
  </si>
  <si>
    <t>Fellenberg 1863. VIII 144.</t>
  </si>
  <si>
    <t>Fellenberg 1863. VIII 145.</t>
  </si>
  <si>
    <t>Fellenberg 1863. VIII 146.</t>
  </si>
  <si>
    <t>Fellenberg 1863. VIII 147.</t>
  </si>
  <si>
    <t>Fellenberg 1863. VIII 148.</t>
  </si>
  <si>
    <t>Fellenberg 1863. VIII 149.</t>
  </si>
  <si>
    <t>Fellenberg 1863. VIII 150.</t>
  </si>
  <si>
    <t>Fellenberg 1860. III 54.</t>
  </si>
  <si>
    <t>Cu 83.45%</t>
  </si>
  <si>
    <t>Fellenberg 1864. IX 174.</t>
  </si>
  <si>
    <t>Fellenberg 1864. IX 175.</t>
  </si>
  <si>
    <t>Fellenberg 1864. IX 176.</t>
  </si>
  <si>
    <t>No Ni</t>
  </si>
  <si>
    <t>Fellenberg 1864. IX 177.</t>
  </si>
  <si>
    <t>Fellenberg 1864. IX 178.</t>
  </si>
  <si>
    <t>Cu 68.29% (?)</t>
  </si>
  <si>
    <t>Fellenberg 1865. X 181.</t>
  </si>
  <si>
    <t>Fellenberg 1865. X 182.</t>
  </si>
  <si>
    <t>Fellenberg 1865. X 183.</t>
  </si>
  <si>
    <t>Fellenberg 1865. X 184.</t>
  </si>
  <si>
    <t>Sn 10.28%</t>
  </si>
  <si>
    <t>Fellenberg 1865. X 185.</t>
  </si>
  <si>
    <t>Fellenberg 1865. X 186.</t>
  </si>
  <si>
    <t>Fellenberg 1865. X 187.</t>
  </si>
  <si>
    <t>Fellenberg 1865. X 188.</t>
  </si>
  <si>
    <t>Fellenberg 1861. V 95.</t>
  </si>
  <si>
    <t>No Co.</t>
  </si>
  <si>
    <t>Fellenberg 1861. IV 74.</t>
  </si>
  <si>
    <t>Fellenberg 1860. II 28.</t>
  </si>
  <si>
    <t>Fellenberg 1860. II 29.</t>
  </si>
  <si>
    <t>Fellenberg 1860. II 26.</t>
  </si>
  <si>
    <t>Fellenberg 1860. II 25.</t>
  </si>
  <si>
    <t>Fellenberg 1861. V 94.</t>
  </si>
  <si>
    <t>Fellenberg 1861. V 92.</t>
  </si>
  <si>
    <t>Fellenberg 1860. III 59.</t>
  </si>
  <si>
    <t>Cu 78.14% (?)</t>
  </si>
  <si>
    <t>Fellenberg 1861. V 84.</t>
  </si>
  <si>
    <t>Fellenberg 1863. VIII 155.</t>
  </si>
  <si>
    <t>Fellenberg 1860. I 13.</t>
  </si>
  <si>
    <t>Cu 84.63%</t>
  </si>
  <si>
    <t>Fellenberg 1860. III 41.</t>
  </si>
  <si>
    <t>Fellenberg 1860. III 43.</t>
  </si>
  <si>
    <t>Fellenberg 1860. III 44.</t>
  </si>
  <si>
    <t>Sn 5.5%</t>
  </si>
  <si>
    <t>Fellenberg 1860. III 45.</t>
  </si>
  <si>
    <t>Fellenberg 1860. III 48.</t>
  </si>
  <si>
    <t>Fellenberg 1860. III 51.</t>
  </si>
  <si>
    <t>Fellenberg 1861 IV 68.</t>
  </si>
  <si>
    <t>Fellenberg 1861 IV 69.</t>
  </si>
  <si>
    <t>Fellenberg 1861 IV 70.</t>
  </si>
  <si>
    <t>Fellenberg 1861 IV 78.</t>
  </si>
  <si>
    <t>Fellenberg 1861 IV 76.</t>
  </si>
  <si>
    <t>Fellenberg 1861. V 82.</t>
  </si>
  <si>
    <t>Sb?</t>
  </si>
  <si>
    <t>Fellenberg 1861. V 100.</t>
  </si>
  <si>
    <t>Co?</t>
  </si>
  <si>
    <t>Fellenberg 1862. VI 101.</t>
  </si>
  <si>
    <t>Ni?</t>
  </si>
  <si>
    <t>Fellenberg 1862. VI 102.</t>
  </si>
  <si>
    <t>Fellenberg 1862. VI 103.</t>
  </si>
  <si>
    <t>Fellenberg 1862. VI 104.</t>
  </si>
  <si>
    <t>Fellenberg 1862. VI 105.</t>
  </si>
  <si>
    <t>Fellenberg 1862. VI 106.</t>
  </si>
  <si>
    <t>Fellenberg 1862. VI 107.</t>
  </si>
  <si>
    <t>Fellenberg 1862. VI 108.</t>
  </si>
  <si>
    <t>Fellenberg 1862. VI 109.</t>
  </si>
  <si>
    <t>Fellenberg 1862. VI 110.</t>
  </si>
  <si>
    <t>Fellenberg 1862. VI 111.</t>
  </si>
  <si>
    <t>Pb 1.44%</t>
  </si>
  <si>
    <t>Fellenberg 1862. VI 113.</t>
  </si>
  <si>
    <t>Fellenberg 1862. VI 112.</t>
  </si>
  <si>
    <t>Fellenberg 1864. IX 166.</t>
  </si>
  <si>
    <t>Cu 93.35%</t>
  </si>
  <si>
    <t>Fellenberg 1865. X 191.</t>
  </si>
  <si>
    <t>Fellenberg 1860. I 9.</t>
  </si>
  <si>
    <t>Fellenberg 1860. I 10.</t>
  </si>
  <si>
    <t>Fellenberg 1860. I 11.</t>
  </si>
  <si>
    <t>Hjelm 1799. p. 274</t>
  </si>
  <si>
    <t>Cu 83.875, Sn 16.125</t>
  </si>
  <si>
    <t>13. Eine Bronze-Fibel aus Alt-Kusthof</t>
  </si>
  <si>
    <t>14. Eine Bronze-Kette in Wolle gewebt aus Kapsehten</t>
  </si>
  <si>
    <t>15. In Wolle eingewebte Bronze-Ketten aus Ascheraden</t>
  </si>
  <si>
    <t>16. Ringe in Wolle eingewebt aus Cremon</t>
  </si>
  <si>
    <t>17. Ringe in Wolle eingewebt aus Fianden</t>
  </si>
  <si>
    <t>18. Ein grosser Ring von einer Fibel von Hufeisenform aus der Insel Oesel</t>
  </si>
  <si>
    <t>19. Eine Fibel aus Kapsehten</t>
  </si>
  <si>
    <t>20. Eine einfache Kette aus Kapsehten, ………..</t>
  </si>
  <si>
    <t>22. Eine antike Brustnadel, …………</t>
  </si>
  <si>
    <t>21. In Ascheraden wurde eine Wagenebst Gewichten gefunden und eine dergleichen bei Palfur, welche der Form und der Eintheilung der Gewichte nach, römischer Abstammung sind. Es enthält:</t>
  </si>
  <si>
    <t>1. Die gegossene Reiterstatue Königs Louis XIV. Angerfertligt von den Gebrüdern Keller 1699</t>
  </si>
  <si>
    <t>2. Die Reiterstatue von König Louis XV. Von Gor gegossen</t>
  </si>
  <si>
    <t>3. Die englische Glockenspeise</t>
  </si>
  <si>
    <t>4. Das Kanonenmetall, durchschnittlich</t>
  </si>
  <si>
    <t>1. Eine römische Münze. Av. Ein Augustus-Kopf mit der Umschrift: Divus Augustus Pater; ……….</t>
  </si>
  <si>
    <t>2. Eine Münze. Av. Der Kopf des Caligula; ………</t>
  </si>
  <si>
    <t>3. Eine römische Münze. Av. Ein Vespasianus-Kopf mit  ……….</t>
  </si>
  <si>
    <t>4. Eine byzantische Münze von Basilius aus dem Dorpater Kunstmuseum</t>
  </si>
  <si>
    <t>5. Eine byzantinische Münze mit Justinian's Brustbilde aus dem Dorpater Musuem</t>
  </si>
  <si>
    <t>6. Verschiedene chirurgische Instrumente aus einem neuerlichst geöffneten alten hellenischen Grabe bei Athen</t>
  </si>
  <si>
    <t>7. Metallspiegel, Lampen und Musikinstrumente ähnlich den Cymbelen, in einem neuerlichst geöffneten alten griechischen Grabe bei Athen (*)</t>
  </si>
  <si>
    <t>Gewundener Halsring. Peccatel.</t>
  </si>
  <si>
    <t>Ring. Peccatel.</t>
  </si>
  <si>
    <t>Schwert. Dabel.</t>
  </si>
  <si>
    <t>Handring. Dabel.</t>
  </si>
  <si>
    <t>I. Griechische Legirungen aus Kupfer und Zinn</t>
  </si>
  <si>
    <t>Analytiker</t>
  </si>
  <si>
    <t>Klaproth</t>
  </si>
  <si>
    <t>Kupf.</t>
  </si>
  <si>
    <t>Zinn</t>
  </si>
  <si>
    <t>Gegenstände</t>
  </si>
  <si>
    <t xml:space="preserve">Göbel </t>
  </si>
  <si>
    <t>Dizé</t>
  </si>
  <si>
    <t>(a) Klaproth, Beiträge zur Kenntniss der Mineralkörper Bd VI</t>
  </si>
  <si>
    <t xml:space="preserve">(b) Diese so wie die später angeführten Gegenstände aus dem hiesigen Kunstmuseum der Universität, verdanke ich der Güte des Herrn Prof. Preller </t>
  </si>
  <si>
    <t>© Rozier, Observat. Sur la physique 1790</t>
  </si>
  <si>
    <t>2. Griechische Legirungen aus Kupfer, Zinn und Blei</t>
  </si>
  <si>
    <t>Blei</t>
  </si>
  <si>
    <t>(d) Klaproth's Beiträge Bd. VI</t>
  </si>
  <si>
    <t>Göbel</t>
  </si>
  <si>
    <t>Göbel</t>
  </si>
  <si>
    <t>Sp</t>
  </si>
  <si>
    <t>3. Legirungen von unbestimmter Abstammung aus Kupfer und Zinn</t>
  </si>
  <si>
    <t xml:space="preserve">    a) Ein Schwert mit einer 22 Zoll langen und 16 Linien breiten Klinge</t>
  </si>
  <si>
    <t>D'Arset jun.</t>
  </si>
  <si>
    <t xml:space="preserve">    b) Ein schwert 2 Fuss 5 Zoll lang</t>
  </si>
  <si>
    <t xml:space="preserve">    c) Nägel zur Befestigung des Griffs am Schwerte</t>
  </si>
  <si>
    <t xml:space="preserve">    d) Ein Schwert 2 Fuss 9 Zoll lang</t>
  </si>
  <si>
    <t xml:space="preserve">    e) Ein Schwert 1 Fuss 61/2 Zoll lang</t>
  </si>
  <si>
    <t>Davy</t>
  </si>
  <si>
    <t>Dieselben Bestandtheile sollen auch dabei befindliche Nägel und Münzen gehabt haben</t>
  </si>
  <si>
    <t>Hjelm</t>
  </si>
  <si>
    <t>Hünefeld und Picht</t>
  </si>
  <si>
    <t>H. u. P.</t>
  </si>
  <si>
    <t>(d) Klaproth a. a. O.</t>
  </si>
  <si>
    <t>(f) Froriep's Notizen 13</t>
  </si>
  <si>
    <t>(g) Kongl. Vetanak. Acad. Hya Handl. Für Mon. - Juni 1797 S.98</t>
  </si>
  <si>
    <t>(h)</t>
  </si>
  <si>
    <t xml:space="preserve">   a) Ein kurzes Schwert oder ein grosser Dolch (i)</t>
  </si>
  <si>
    <t>Berzelius</t>
  </si>
  <si>
    <t xml:space="preserve">   c) Ein Schwert längs der Klinge mit einer Riefe versehen</t>
  </si>
  <si>
    <t xml:space="preserve">   b) Ein Schwert längs der Klinge mit einer halbrunden Erhöhung versehen</t>
  </si>
  <si>
    <t xml:space="preserve">   d) Eine Messerklinge von gelblichrother Farbe</t>
  </si>
  <si>
    <t xml:space="preserve">   e) Eine Messerklinge von Kupferrarbe</t>
  </si>
  <si>
    <t xml:space="preserve">   f) Eine Pincette von gelber Farbe</t>
  </si>
  <si>
    <t xml:space="preserve">   g) Ein Metallbeschlag auf einem hölzern Stiele</t>
  </si>
  <si>
    <t xml:space="preserve">   h) Ein Ring mit Querstreifen versehen</t>
  </si>
  <si>
    <t xml:space="preserve">   i) Ein halbrunder, schmaler spiralförmig gewundener Ring</t>
  </si>
  <si>
    <t xml:space="preserve">   k) Ein dreikantiger Ring</t>
  </si>
  <si>
    <t>(i) Annales et Mémoires de la societé R. des anitiqaires du Nord. 1836-1837. S. 104</t>
  </si>
  <si>
    <t>4. Legirungen von unbestimmter Abstammung aus Kupfer, Zinn und Blei</t>
  </si>
  <si>
    <t>5. Römische Legirungen aus Kupfer und Zink</t>
  </si>
  <si>
    <t>Zink</t>
  </si>
  <si>
    <t>(k) Klaproth's chem Beiträge Bd. VI</t>
  </si>
  <si>
    <t>(l) Klaproth a.a.O.</t>
  </si>
  <si>
    <t>6. Römische Legirungen aus Kupfer, Zinn und Blei</t>
  </si>
  <si>
    <t>7. Römische Legirungen aus Kupfer, Zink und Zinn</t>
  </si>
  <si>
    <t>8. Römische Legirungen aus Kupfer, Zink, Zinn und Blei</t>
  </si>
  <si>
    <t>(m) Klaproth a.a.O.</t>
  </si>
  <si>
    <t>(n) Rozier's observat. Sur la physique 1790.</t>
  </si>
  <si>
    <t>(o) Die von mir analysirten Münzen sind aus dem Dorpater Kunstmuseum.</t>
  </si>
  <si>
    <t>9. Chinesische Legirungen</t>
  </si>
  <si>
    <t>Thomson</t>
  </si>
  <si>
    <t>(p) Klaproth's chem Wörterbuch. Supplem.</t>
  </si>
  <si>
    <t>(q) Klaproth's chem. Beiträge Bd. VI</t>
  </si>
  <si>
    <t>10. Legirungen von unbestimmter Abstammung aus Kupfer und Zink</t>
  </si>
  <si>
    <t>1. Die Bildsäule des Püsterichs zu Sondershausen (k)</t>
  </si>
  <si>
    <t>2. Der Kaiserstuhl zu Goslar (k)</t>
  </si>
  <si>
    <t>3. Die antike Metallmasse der Einfassung des Hochalters der Stiftskirche zu Goslar (k)</t>
  </si>
  <si>
    <t>4. Ein schön geformter Arm einer kleinen 7 Zoll hoben Figur aus einem Tschuden-Grabe am Altai; aus dem Dorpater Kunstmuseum</t>
  </si>
  <si>
    <t>5. Eine kleine 21/2 Zoll hohe mänliche Figur, wahrscheinlich ein Götzenbild aus einem Tschuden-Grabe vom Altai</t>
  </si>
  <si>
    <t>1. Eine römische Münze. Av. Castor und Pollux…: Caesar Augustus, Germanicus…..(l)</t>
  </si>
  <si>
    <t>2. Eine auf Germanicus Söhne, Nero und Drusus geprägte Münze. …. (l)</t>
  </si>
  <si>
    <t>3. Eine Münze. Av. Der Kopf des Tiberius Claudius ……. (l)</t>
  </si>
  <si>
    <t xml:space="preserve">4. Eine Münze. Av. Tiberius Claudius Caesar. ……. </t>
  </si>
  <si>
    <t>1. Eine kleine Münze aus der altern Kaiserzeit Roms vom Dorpater Museum. Av. Tiberius………</t>
  </si>
  <si>
    <t xml:space="preserve">2. Eine Münze aus der Zeit der Republik, ein Semissis-Stück. ………. </t>
  </si>
  <si>
    <t>3. Eine Münze aus der Zeit der Republik, ein As-Stück. ………..</t>
  </si>
  <si>
    <t>4. Eine Münze von Claudius Gothicus. ………..</t>
  </si>
  <si>
    <t>1. Eine Münze. Av. Der Kopf des Trajan; . ……….. (m)</t>
  </si>
  <si>
    <t>2. Eine andere Münze Trajans mit  . ……….. (m)</t>
  </si>
  <si>
    <t>3. Eine alte römische Münze (n)</t>
  </si>
  <si>
    <t>4. Eine dergleichen; diese und die vorige nicht näher bezeichnet</t>
  </si>
  <si>
    <t>5. Eine fibel as Herkulanum</t>
  </si>
  <si>
    <t>1. Die Metallmasse der chinesischen Gong-Gong's oder Tschoung (p)</t>
  </si>
  <si>
    <t>2. Die Metallmasse anderer Gong-Gong's</t>
  </si>
  <si>
    <t>3. Eine Münze; auf der einen Seite mit vier chineschen Charakteren versehen, ……. (p)</t>
  </si>
  <si>
    <t>4. Eine chinesische Münze; auf einer vier  ……. (p)</t>
  </si>
  <si>
    <t>1. Die Metallmasse des grossen Leuchterrings (des ringförmigen Leuchters) zu Goslar (q)</t>
  </si>
  <si>
    <t>1. Die Metallmasse vom Altar des Krodo zu Goslar (q)</t>
  </si>
  <si>
    <t>1. Eine Armspange as einem alten Grabe bei Naumberg in Preussen</t>
  </si>
  <si>
    <t>2. Eine elastiche fibel mit Zunge, ganz nach römischer Art gearbeitet,aus einem Grabe bei Königsberg</t>
  </si>
  <si>
    <t>1. Ein grosser Handring aus Cremon</t>
  </si>
  <si>
    <t>2. Ein dergleichen kleinerer, ebenfalls daher</t>
  </si>
  <si>
    <t>3. Eine Fibel aus Ascheraden</t>
  </si>
  <si>
    <t>4. Bronze - Perlen aus Segewolde</t>
  </si>
  <si>
    <t>5. Bronze - Drath aus Ascheraden</t>
  </si>
  <si>
    <t>6. Ein Bronze - Stylet aus Ascheraden</t>
  </si>
  <si>
    <t>7. Ein Bronze - Handring aus Dünnburg</t>
  </si>
  <si>
    <t>8. Eine Fibel aus Ronneburg in Livland</t>
  </si>
  <si>
    <t>9. Eine Bronze-Kette aus Pyhla von der Insel Oesel</t>
  </si>
  <si>
    <t>10. Gewundener Bronzedrath aus Hasau in Kurland</t>
  </si>
  <si>
    <t>11. Ein Bronze-Handring aus Kapsehten</t>
  </si>
  <si>
    <t>12. Ein Bronze-Handring aus Ascheraden</t>
  </si>
  <si>
    <t>Genth</t>
  </si>
  <si>
    <t>Fellenberg 1860. III 56.</t>
  </si>
  <si>
    <t>Fellenberg 1864. IX 162.</t>
  </si>
  <si>
    <t>Fellenberg 1864. IX 167.</t>
  </si>
  <si>
    <t>Fellenberg 1865. X 190.</t>
  </si>
  <si>
    <t>Fellenberg 1861. IV 65.</t>
  </si>
  <si>
    <t>Fellenberg 1861. IV 66.</t>
  </si>
  <si>
    <t>Fellenberg 1861. V 97.</t>
  </si>
  <si>
    <t>Fellenberg 1861. IV 67.</t>
  </si>
  <si>
    <t>Fellenberg 1865. X 192.</t>
  </si>
  <si>
    <t>Fellenberg 1861. V 87.</t>
  </si>
  <si>
    <t>Fellenberg 1861. V 98.</t>
  </si>
  <si>
    <t>Fellenberg 1861. V 99.</t>
  </si>
  <si>
    <t>Sb, Ni?</t>
  </si>
  <si>
    <t>Fellenberg 1862. VI 114.</t>
  </si>
  <si>
    <r>
      <t xml:space="preserve">Fellenberg 1861. </t>
    </r>
    <r>
      <rPr>
        <sz val="10"/>
        <rFont val="Arial"/>
        <family val="2"/>
      </rPr>
      <t>I</t>
    </r>
    <r>
      <rPr>
        <sz val="10"/>
        <rFont val="Arial"/>
        <family val="2"/>
      </rPr>
      <t>V 75.</t>
    </r>
  </si>
  <si>
    <t>Fellenberg 1860. I 2.</t>
  </si>
  <si>
    <t>Pb, Co?</t>
  </si>
  <si>
    <t>Fellenberg 1860. II 37.</t>
  </si>
  <si>
    <t>Fellenberg 1860. III 57.</t>
  </si>
  <si>
    <t>Fellenberg 1860. III 60.</t>
  </si>
  <si>
    <t>Fellenberg 1861. V 85.</t>
  </si>
  <si>
    <t>Fellenberg 1860. II 35.</t>
  </si>
  <si>
    <t>Fellenberg 1861. V 86.</t>
  </si>
  <si>
    <t>Fellenberg 1865. X 200.</t>
  </si>
  <si>
    <t>Fellenberg 1860. I 3.</t>
  </si>
  <si>
    <t>Pb?</t>
  </si>
  <si>
    <t>Fellenberg 1861. IV 61.</t>
  </si>
  <si>
    <t>Fellenberg 1863. VIII 158.</t>
  </si>
  <si>
    <t>Fellenberg 1863. VIII 159.</t>
  </si>
  <si>
    <t>Fellenberg 1860. I 6.</t>
  </si>
  <si>
    <t>Fellenberg 1860. I 8.</t>
  </si>
  <si>
    <t>Fellenberg 1860. II 30.</t>
  </si>
  <si>
    <t>Fe 0.33%</t>
  </si>
  <si>
    <t>Fellenberg 1860. II 31.</t>
  </si>
  <si>
    <t>Fellenberg 1860. II 32.</t>
  </si>
  <si>
    <t>Fellenberg 1860. II 33.</t>
  </si>
  <si>
    <t>Fellenberg 1860. III 52.</t>
  </si>
  <si>
    <t>Fellenberg 1860. III 53.</t>
  </si>
  <si>
    <t>Fellenberg 1860. 1 15.</t>
  </si>
  <si>
    <t>Pb, Ag,Ni?</t>
  </si>
  <si>
    <t>Fellenberg 1860. 1 16.</t>
  </si>
  <si>
    <t>Fellenberg 1860. 1 17.</t>
  </si>
  <si>
    <t>Fellenberg 1860. 1 18.</t>
  </si>
  <si>
    <t>Fellenberg 1860. 1 19.</t>
  </si>
  <si>
    <t>Fellenberg 1860. II 23.</t>
  </si>
  <si>
    <t>Fellenberg 1860. II 24.</t>
  </si>
  <si>
    <t>Fellenberg 1861. V 93.</t>
  </si>
  <si>
    <t>Fellenberg 1860. II 27.</t>
  </si>
  <si>
    <t>Fellenberg 1860. II 39.</t>
  </si>
  <si>
    <t>Fellenberg 1860. III 42.</t>
  </si>
  <si>
    <t>Fellenberg 1860. III 46.</t>
  </si>
  <si>
    <t>Fellenberg 1860. III 47.</t>
  </si>
  <si>
    <t>Fellenberg 1860. III 49.</t>
  </si>
  <si>
    <t>Cu 83.19%</t>
  </si>
  <si>
    <t>Fellenberg 1860. III 50.</t>
  </si>
  <si>
    <t>Fellenberg 1861. IV 71.</t>
  </si>
  <si>
    <t>Fellenberg 1861. IV 72.</t>
  </si>
  <si>
    <t>Fellenberg 1860. I 7.</t>
  </si>
  <si>
    <t>Fellenberg 1864. IX 161.</t>
  </si>
  <si>
    <t>Fellenberg 1861. IV 62.</t>
  </si>
  <si>
    <t>Fellenberg 1861. IV 63.</t>
  </si>
  <si>
    <t>Fellenberg 1860. I 21.</t>
  </si>
  <si>
    <t>Fellenberg 1860. I 4.</t>
  </si>
  <si>
    <t>Fellenberg 1860. I 5.</t>
  </si>
  <si>
    <t>Fellenberg 1861. IV 64.</t>
  </si>
  <si>
    <t>Fellenberg 1863. XIII 160.</t>
  </si>
  <si>
    <t>Fellenberg 1864. IX 168.</t>
  </si>
  <si>
    <t>Berlin 1852a</t>
  </si>
  <si>
    <t>Fragment af en Spjutspets, funnen I Fyen.</t>
  </si>
  <si>
    <r>
      <t>Fragment af ett sk</t>
    </r>
    <r>
      <rPr>
        <sz val="10"/>
        <rFont val="Courier New"/>
        <family val="3"/>
      </rPr>
      <t>å</t>
    </r>
    <r>
      <rPr>
        <sz val="10"/>
        <rFont val="Arial"/>
        <family val="2"/>
      </rPr>
      <t>lformadt Sp</t>
    </r>
    <r>
      <rPr>
        <sz val="10"/>
        <rFont val="Courier New"/>
        <family val="3"/>
      </rPr>
      <t>ä</t>
    </r>
    <r>
      <rPr>
        <sz val="10"/>
        <rFont val="Arial"/>
        <family val="2"/>
      </rPr>
      <t>nne fr</t>
    </r>
    <r>
      <rPr>
        <sz val="10"/>
        <rFont val="Courier New"/>
        <family val="3"/>
      </rPr>
      <t>ån Jernåldern.</t>
    </r>
  </si>
  <si>
    <t>Fragment af en sikelformad Knif.</t>
  </si>
  <si>
    <t>Refflad Hufvudring af Brons.</t>
  </si>
  <si>
    <r>
      <t>Fragment af en Ring, som har tjent son H</t>
    </r>
    <r>
      <rPr>
        <sz val="10"/>
        <rFont val="Courier New"/>
        <family val="3"/>
      </rPr>
      <t>å</t>
    </r>
    <r>
      <rPr>
        <sz val="10"/>
        <rFont val="Arial"/>
        <family val="2"/>
      </rPr>
      <t>rsmycke.</t>
    </r>
  </si>
  <si>
    <t>Ni and Fe</t>
  </si>
  <si>
    <r>
      <t>Bronsn</t>
    </r>
    <r>
      <rPr>
        <sz val="10"/>
        <rFont val="Courier New"/>
        <family val="3"/>
      </rPr>
      <t>å</t>
    </r>
    <r>
      <rPr>
        <sz val="10"/>
        <rFont val="Arial"/>
        <family val="2"/>
      </rPr>
      <t>l, funnen med andra Bronssakar i en H</t>
    </r>
    <r>
      <rPr>
        <sz val="10"/>
        <rFont val="Courier New"/>
        <family val="3"/>
      </rPr>
      <t>ö</t>
    </r>
    <r>
      <rPr>
        <sz val="10"/>
        <rFont val="Arial"/>
        <family val="2"/>
      </rPr>
      <t>g pa Broholms mark i Fyen.</t>
    </r>
  </si>
  <si>
    <t>Fragment af en Bronsbarre.</t>
  </si>
  <si>
    <t>Ni and Zn</t>
  </si>
  <si>
    <r>
      <t>Bronsbarre, funnen vid Linholmen i Sk</t>
    </r>
    <r>
      <rPr>
        <sz val="10"/>
        <rFont val="Courier New"/>
        <family val="3"/>
      </rPr>
      <t>å</t>
    </r>
    <r>
      <rPr>
        <sz val="10"/>
        <rFont val="Arial"/>
        <family val="2"/>
      </rPr>
      <t>ne.</t>
    </r>
  </si>
  <si>
    <r>
      <t>Ett stycke af ett Bronssv</t>
    </r>
    <r>
      <rPr>
        <sz val="10"/>
        <rFont val="Courier New"/>
        <family val="3"/>
      </rPr>
      <t>ä</t>
    </r>
    <r>
      <rPr>
        <sz val="10"/>
        <rFont val="Arial"/>
        <family val="2"/>
      </rPr>
      <t>rd.</t>
    </r>
  </si>
  <si>
    <r>
      <t>Ett stycke af en Bronss</t>
    </r>
    <r>
      <rPr>
        <sz val="10"/>
        <rFont val="Courier New"/>
        <family val="3"/>
      </rPr>
      <t>å</t>
    </r>
    <r>
      <rPr>
        <sz val="10"/>
        <rFont val="Arial"/>
        <family val="2"/>
      </rPr>
      <t>g.</t>
    </r>
    <r>
      <rPr>
        <sz val="10"/>
        <rFont val="Arial"/>
        <family val="2"/>
      </rPr>
      <t>.</t>
    </r>
  </si>
  <si>
    <t>Fragment af en Sputspets.</t>
  </si>
  <si>
    <t>Fragment af en Knif.</t>
  </si>
  <si>
    <t>Fragment af en Lur.</t>
  </si>
  <si>
    <t>Fragment af en Pincette.</t>
  </si>
  <si>
    <t>Fragment af ett kar af Brons.</t>
  </si>
  <si>
    <t>Bleck af metall</t>
  </si>
  <si>
    <r>
      <t>Fragment af en sk</t>
    </r>
    <r>
      <rPr>
        <sz val="10"/>
        <rFont val="Courier New"/>
        <family val="3"/>
      </rPr>
      <t>ö</t>
    </r>
    <r>
      <rPr>
        <sz val="10"/>
        <rFont val="Arial"/>
        <family val="2"/>
      </rPr>
      <t>ldp</t>
    </r>
    <r>
      <rPr>
        <sz val="10"/>
        <rFont val="Courier New"/>
        <family val="3"/>
      </rPr>
      <t>å</t>
    </r>
    <r>
      <rPr>
        <sz val="10"/>
        <rFont val="Arial"/>
        <family val="2"/>
      </rPr>
      <t>t.</t>
    </r>
  </si>
  <si>
    <t>En spjutspets.</t>
  </si>
  <si>
    <t>Fe and Ni</t>
  </si>
  <si>
    <t>Bronsbitt.</t>
  </si>
  <si>
    <r>
      <t>En P</t>
    </r>
    <r>
      <rPr>
        <sz val="10"/>
        <rFont val="Courier New"/>
        <family val="3"/>
      </rPr>
      <t>å</t>
    </r>
    <r>
      <rPr>
        <sz val="10"/>
        <rFont val="Arial"/>
        <family val="2"/>
      </rPr>
      <t>lstaf.</t>
    </r>
  </si>
  <si>
    <r>
      <t>Ett 23 tum l</t>
    </r>
    <r>
      <rPr>
        <sz val="10"/>
        <rFont val="Courier New"/>
        <family val="3"/>
      </rPr>
      <t>å</t>
    </r>
    <r>
      <rPr>
        <sz val="10"/>
        <rFont val="Arial"/>
        <family val="2"/>
      </rPr>
      <t>ngt Bronssv</t>
    </r>
    <r>
      <rPr>
        <sz val="10"/>
        <rFont val="Courier New"/>
        <family val="3"/>
      </rPr>
      <t>ä</t>
    </r>
    <r>
      <rPr>
        <sz val="10"/>
        <rFont val="Arial"/>
        <family val="2"/>
      </rPr>
      <t>rd.</t>
    </r>
  </si>
  <si>
    <t>En 14 tum lang Brons-lansspets.</t>
  </si>
  <si>
    <t>Berlin 1852a. 18.</t>
  </si>
  <si>
    <t>Berlin 1852a. 20.</t>
  </si>
  <si>
    <t>Berlin 1852a. 21.</t>
  </si>
  <si>
    <t>Fe+Ni = 1.18%</t>
  </si>
  <si>
    <t>Berlin 1852a. 8.</t>
  </si>
  <si>
    <t>Berlin 1852a. 22..</t>
  </si>
  <si>
    <t>Ag 0.69%</t>
  </si>
  <si>
    <t>Berlin 1852a. 1</t>
  </si>
  <si>
    <t>Berlin 1852a. 2.</t>
  </si>
  <si>
    <t>Berlin 1852a. 4.</t>
  </si>
  <si>
    <t>Berlin 1852a. 5.</t>
  </si>
  <si>
    <t>Sn 9.86%, Ni+Fe=0.57%, No Co.</t>
  </si>
  <si>
    <t>Berlin 1852a. 6.</t>
  </si>
  <si>
    <t>Berlin 1852a. 7.</t>
  </si>
  <si>
    <t>Ni+Zn=0.99%</t>
  </si>
  <si>
    <t>Berlin 1852a. 10.</t>
  </si>
  <si>
    <t>Berlin 1852a. 11.</t>
  </si>
  <si>
    <t>Berlin 1852a. 12.</t>
  </si>
  <si>
    <t>Ni+Fe=0.56%, No Co.</t>
  </si>
  <si>
    <t>Berlin 1852a. 13.</t>
  </si>
  <si>
    <t>Ni+Fe=0.89%, No Co.</t>
  </si>
  <si>
    <t>Berlin 1852a. 14.</t>
  </si>
  <si>
    <t>Ni+Fe=0.61%, No Co.</t>
  </si>
  <si>
    <t>Berlin 1852a. 15.</t>
  </si>
  <si>
    <t>Ni+Fe=0.86, No Co.</t>
  </si>
  <si>
    <t>Berlin 1852a. 16.</t>
  </si>
  <si>
    <t>Berlin 1852a. 17.</t>
  </si>
  <si>
    <t>Ni+Fe=0.49%, No Co.</t>
  </si>
  <si>
    <t>Berlin 1852a. 19.</t>
  </si>
  <si>
    <t>Berlin 1852b</t>
  </si>
  <si>
    <t>Kelt. Morsee. Genfersee. K. Waadt.</t>
  </si>
  <si>
    <t>Kelt. Villeneuve a. Genfersee.</t>
  </si>
  <si>
    <t>Haarnadel. Villeneuve a. Genf. S.</t>
  </si>
  <si>
    <t>Nadel. Clarens.</t>
  </si>
  <si>
    <t>Beilmesser. Chillon.</t>
  </si>
  <si>
    <r>
      <t xml:space="preserve">Messer. Bei Pierre </t>
    </r>
    <r>
      <rPr>
        <sz val="10"/>
        <rFont val="Times New Roman"/>
        <family val="1"/>
      </rPr>
      <t>à</t>
    </r>
    <r>
      <rPr>
        <sz val="11.5"/>
        <rFont val="Arial"/>
        <family val="2"/>
      </rPr>
      <t xml:space="preserve"> </t>
    </r>
    <r>
      <rPr>
        <sz val="10"/>
        <rFont val="Arial"/>
        <family val="2"/>
      </rPr>
      <t>Niton. K. Genf.</t>
    </r>
  </si>
  <si>
    <t>Kelt oder Keil. Hermance. Genfersee.</t>
  </si>
  <si>
    <t>Dolchklinge. ? K. Wallis.</t>
  </si>
  <si>
    <t>Dolchgriff. ?</t>
  </si>
  <si>
    <t>Armband. Sitten.</t>
  </si>
  <si>
    <t>Armband. ?</t>
  </si>
  <si>
    <t xml:space="preserve">Armring eines Kindes. Sitten. </t>
  </si>
  <si>
    <t xml:space="preserve">Halsgeschmeide. Sitten. </t>
  </si>
  <si>
    <t xml:space="preserve">Grosser Armring. Sitten. </t>
  </si>
  <si>
    <t>Grosse Haarnadel. Sitter.</t>
  </si>
  <si>
    <t>Armring. Ayens oberhalb Sitten.</t>
  </si>
  <si>
    <t>Armring. Sitten.</t>
  </si>
  <si>
    <t>Kette. Kirchthunen (Schweiz.)</t>
  </si>
  <si>
    <r>
      <t>Kette. B</t>
    </r>
    <r>
      <rPr>
        <sz val="10"/>
        <rFont val="Times New Roman"/>
        <family val="1"/>
      </rPr>
      <t>ü</t>
    </r>
    <r>
      <rPr>
        <sz val="10"/>
        <rFont val="Arial"/>
        <family val="2"/>
      </rPr>
      <t>ckigen.</t>
    </r>
  </si>
  <si>
    <r>
      <t>Gef</t>
    </r>
    <r>
      <rPr>
        <sz val="10"/>
        <rFont val="Times New Roman"/>
        <family val="1"/>
      </rPr>
      <t>ä</t>
    </r>
    <r>
      <rPr>
        <sz val="10"/>
        <rFont val="Arial"/>
        <family val="2"/>
      </rPr>
      <t>ss. Dotzigen.</t>
    </r>
  </si>
  <si>
    <t>Armschmuck. Dotzigen.</t>
  </si>
  <si>
    <t>Zierrath. Dotzigen.</t>
  </si>
  <si>
    <t>Vase. Russikon.</t>
  </si>
  <si>
    <t>Vase. ? Russikon.</t>
  </si>
  <si>
    <t>Schmuckkette. Wyla.</t>
  </si>
  <si>
    <t>Fibula. Gennersbrunn.</t>
  </si>
  <si>
    <r>
      <t>Ring. A. d. Sch</t>
    </r>
    <r>
      <rPr>
        <sz val="10"/>
        <rFont val="Times New Roman"/>
        <family val="1"/>
      </rPr>
      <t>ä</t>
    </r>
    <r>
      <rPr>
        <sz val="10"/>
        <rFont val="Arial"/>
        <family val="2"/>
      </rPr>
      <t>rloche bei d. Enge.</t>
    </r>
  </si>
  <si>
    <t>Kelt oder Beil. Gwatt-Spiezstrasse.</t>
  </si>
  <si>
    <t>Kelt oder Beil. Rubigen.</t>
  </si>
  <si>
    <t>Beil. Wangenried.</t>
  </si>
  <si>
    <t>Beil. Maikirch.</t>
  </si>
  <si>
    <t>Kupferregulus. Maikirch.</t>
  </si>
  <si>
    <t xml:space="preserve">Fibula. Aaregg , im Worblauffen - Walde. </t>
  </si>
  <si>
    <t>Bischoff.</t>
  </si>
  <si>
    <r>
      <t>Eines metallischen Ringes aus Quoltitz, auf R</t>
    </r>
    <r>
      <rPr>
        <sz val="10"/>
        <rFont val="Courier New"/>
        <family val="3"/>
      </rPr>
      <t>ü</t>
    </r>
    <r>
      <rPr>
        <sz val="10"/>
        <rFont val="Arial"/>
        <family val="2"/>
      </rPr>
      <t>gen</t>
    </r>
  </si>
  <si>
    <t>Eines Schwertes, ebendaher</t>
  </si>
  <si>
    <t>Eines Dolches (?), von demselben Ort</t>
  </si>
  <si>
    <r>
      <t>Einer Lanzé (eines Schwertes?) von N</t>
    </r>
    <r>
      <rPr>
        <sz val="10"/>
        <rFont val="Courier New"/>
        <family val="3"/>
      </rPr>
      <t>ä</t>
    </r>
    <r>
      <rPr>
        <sz val="10"/>
        <rFont val="Arial"/>
        <family val="2"/>
      </rPr>
      <t>sebanz, auf R</t>
    </r>
    <r>
      <rPr>
        <sz val="10"/>
        <rFont val="Courier New"/>
        <family val="3"/>
      </rPr>
      <t>ü</t>
    </r>
    <r>
      <rPr>
        <sz val="10"/>
        <rFont val="Arial"/>
        <family val="2"/>
      </rPr>
      <t>gen)</t>
    </r>
  </si>
  <si>
    <r>
      <t>Eines Stretmeissels (Abh</t>
    </r>
    <r>
      <rPr>
        <sz val="10"/>
        <rFont val="Courier New"/>
        <family val="3"/>
      </rPr>
      <t>ä</t>
    </r>
    <r>
      <rPr>
        <sz val="10"/>
        <rFont val="Arial"/>
        <family val="2"/>
      </rPr>
      <t>ute-messers?), ebendaher</t>
    </r>
  </si>
  <si>
    <r>
      <t>Analyse (qualitative) des messingartig gl</t>
    </r>
    <r>
      <rPr>
        <sz val="10"/>
        <rFont val="Courier New"/>
        <family val="3"/>
      </rPr>
      <t>ä</t>
    </r>
    <r>
      <rPr>
        <sz val="10"/>
        <rFont val="Arial"/>
        <family val="2"/>
      </rPr>
      <t>nzenden Fl</t>
    </r>
    <r>
      <rPr>
        <sz val="10"/>
        <rFont val="Courier New"/>
        <family val="3"/>
      </rPr>
      <t>ä</t>
    </r>
    <r>
      <rPr>
        <sz val="10"/>
        <rFont val="Arial"/>
        <family val="2"/>
      </rPr>
      <t>schchens (?) vom Rugard</t>
    </r>
  </si>
  <si>
    <t>Hohlen Feinrandigen Ringe</t>
  </si>
  <si>
    <r>
      <t>Eines gr</t>
    </r>
    <r>
      <rPr>
        <sz val="10"/>
        <rFont val="Courier New"/>
        <family val="3"/>
      </rPr>
      <t>ö</t>
    </r>
    <r>
      <rPr>
        <sz val="10"/>
        <rFont val="Arial"/>
        <family val="2"/>
      </rPr>
      <t>sseren geschlungenen Ringes</t>
    </r>
  </si>
  <si>
    <t>Raw</t>
  </si>
  <si>
    <t>Corrected'</t>
  </si>
  <si>
    <t>H. u. P. 1827. 9</t>
  </si>
  <si>
    <t>H. u. P. 1827. 5</t>
  </si>
  <si>
    <t>H. u. P. 1827. 4</t>
  </si>
  <si>
    <t>H. u. P. 1827. 3</t>
  </si>
  <si>
    <t>H. u. P. 1827. 2</t>
  </si>
  <si>
    <t>H. u. P. 1827. 1</t>
  </si>
  <si>
    <r>
      <t>H</t>
    </r>
    <r>
      <rPr>
        <sz val="10"/>
        <rFont val="Courier New"/>
        <family val="3"/>
      </rPr>
      <t>ü</t>
    </r>
    <r>
      <rPr>
        <sz val="10"/>
        <rFont val="Arial"/>
        <family val="2"/>
      </rPr>
      <t>nefeld. u. Picht 1827. 1</t>
    </r>
  </si>
  <si>
    <r>
      <t>H</t>
    </r>
    <r>
      <rPr>
        <sz val="10"/>
        <rFont val="Courier New"/>
        <family val="3"/>
      </rPr>
      <t>ü</t>
    </r>
    <r>
      <rPr>
        <sz val="10"/>
        <rFont val="Arial"/>
        <family val="2"/>
      </rPr>
      <t>nefeld. u. Picht 1827. 3</t>
    </r>
  </si>
  <si>
    <t>Cu 82.17 Sn 14.57</t>
  </si>
  <si>
    <t>Nordischer Keil von Kirch-Jesar. Dr. Lisch.</t>
  </si>
  <si>
    <t xml:space="preserve">Messerklinge. Nydau-Steinberg. Fragment. Kant. Bern.  </t>
  </si>
  <si>
    <t>Haarnadel. Nydau-Steinberg.</t>
  </si>
  <si>
    <t>Sichel. Nydau-Steinberg.</t>
  </si>
  <si>
    <r>
      <t>St</t>
    </r>
    <r>
      <rPr>
        <sz val="10"/>
        <rFont val="Times New Roman"/>
        <family val="1"/>
      </rPr>
      <t>ä</t>
    </r>
    <r>
      <rPr>
        <sz val="10"/>
        <rFont val="Arial"/>
        <family val="2"/>
      </rPr>
      <t>bchen. Nydau-Steinberg.</t>
    </r>
  </si>
  <si>
    <t>Geschmolzene Masse. Nydau-Steinberg.</t>
  </si>
  <si>
    <t>Armband. Nydau-Steinberg.</t>
  </si>
  <si>
    <t>Ring. Nydau- Steinberg.</t>
  </si>
  <si>
    <t>Ohrringe. Nydau-Steinberg.</t>
  </si>
  <si>
    <t>Gerolltes Blech. Nydan-Steinberg.</t>
  </si>
  <si>
    <r>
      <t>Ép</t>
    </r>
    <r>
      <rPr>
        <sz val="12"/>
        <rFont val="Times New Roman"/>
        <family val="1"/>
      </rPr>
      <t>ée (Darcet)</t>
    </r>
  </si>
  <si>
    <t>Klaproth 1815. no. 8</t>
  </si>
  <si>
    <t>Klaproth 1815. no. 12</t>
  </si>
  <si>
    <r>
      <t>Sichel. M</t>
    </r>
    <r>
      <rPr>
        <sz val="10"/>
        <rFont val="Times New Roman"/>
        <family val="1"/>
      </rPr>
      <t>ö</t>
    </r>
    <r>
      <rPr>
        <sz val="10"/>
        <rFont val="Arial"/>
        <family val="2"/>
      </rPr>
      <t>hringen-Steinberg.</t>
    </r>
  </si>
  <si>
    <r>
      <t>Geschmolzene Masse. M</t>
    </r>
    <r>
      <rPr>
        <sz val="10"/>
        <rFont val="Times New Roman"/>
        <family val="1"/>
      </rPr>
      <t>ö</t>
    </r>
    <r>
      <rPr>
        <sz val="10"/>
        <rFont val="Arial"/>
        <family val="2"/>
      </rPr>
      <t>hringen-Steinberg.</t>
    </r>
  </si>
  <si>
    <t>Kelt. Sutz am Bielersee.</t>
  </si>
  <si>
    <t>Sichel. ? K. Neuenburg.</t>
  </si>
  <si>
    <t>Bronze-Fragmente. St. Aubin.</t>
  </si>
  <si>
    <r>
      <t>Haarnadeln. Neuenb. See. St</t>
    </r>
    <r>
      <rPr>
        <sz val="10"/>
        <rFont val="Times New Roman"/>
        <family val="1"/>
      </rPr>
      <t>ä</t>
    </r>
    <r>
      <rPr>
        <sz val="10"/>
        <rFont val="Arial"/>
        <family val="2"/>
      </rPr>
      <t>ffis.</t>
    </r>
  </si>
  <si>
    <r>
      <t>Armband. Neuenb. See. St</t>
    </r>
    <r>
      <rPr>
        <sz val="10"/>
        <rFont val="Times New Roman"/>
        <family val="1"/>
      </rPr>
      <t>ä</t>
    </r>
    <r>
      <rPr>
        <sz val="11.5"/>
        <rFont val="Arial"/>
        <family val="2"/>
      </rPr>
      <t>ffi</t>
    </r>
    <r>
      <rPr>
        <sz val="10"/>
        <rFont val="Arial"/>
        <family val="2"/>
      </rPr>
      <t>s.</t>
    </r>
  </si>
  <si>
    <r>
      <t>Messerklinge. Neuenb. See. St</t>
    </r>
    <r>
      <rPr>
        <sz val="10"/>
        <rFont val="Times New Roman"/>
        <family val="1"/>
      </rPr>
      <t>ä</t>
    </r>
    <r>
      <rPr>
        <sz val="10"/>
        <rFont val="Arial"/>
        <family val="2"/>
      </rPr>
      <t>ffis.</t>
    </r>
  </si>
  <si>
    <r>
      <t>Erztropfen. Neuenb. See. St</t>
    </r>
    <r>
      <rPr>
        <sz val="10"/>
        <rFont val="Times New Roman"/>
        <family val="1"/>
      </rPr>
      <t>ä</t>
    </r>
    <r>
      <rPr>
        <sz val="10"/>
        <rFont val="Arial"/>
        <family val="2"/>
      </rPr>
      <t>ffis.</t>
    </r>
  </si>
  <si>
    <t>Geschmolzenes Rad. Cortaillod.</t>
  </si>
  <si>
    <t>Ringe. Station Auvernier. N. See.</t>
  </si>
  <si>
    <r>
      <t>Ornament. La T</t>
    </r>
    <r>
      <rPr>
        <sz val="10"/>
        <rFont val="Arial"/>
        <family val="2"/>
      </rPr>
      <t>è</t>
    </r>
    <r>
      <rPr>
        <sz val="10"/>
        <rFont val="Arial"/>
        <family val="2"/>
      </rPr>
      <t>ne. Neuenb. See.</t>
    </r>
  </si>
  <si>
    <t>Ring. Neuenb. See.</t>
  </si>
  <si>
    <t>Haarnadel. Neuenb. See.</t>
  </si>
  <si>
    <t>Armring. Neuenb. See.</t>
  </si>
  <si>
    <t>Blechfragment. Neuenb. See.</t>
  </si>
  <si>
    <t>Haarnadel. Corcelette am N. See. K. Waadt.</t>
  </si>
  <si>
    <t>Messer. Corcelette am N. See.</t>
  </si>
  <si>
    <t>Kelt. Corcelette am N. See.</t>
  </si>
  <si>
    <t>Haarnadel. Concise am N. See.</t>
  </si>
  <si>
    <t>Bronzevase. Rances bei Orbe.</t>
  </si>
  <si>
    <t>Kupferregulus von Echallens.</t>
  </si>
  <si>
    <t>Spiessspitze aus Savoyen.</t>
  </si>
  <si>
    <t>Armband aus dem Wallis.</t>
  </si>
  <si>
    <t>Messerklinge vom gleichen Fundorte.</t>
  </si>
  <si>
    <t>Speerspitze von Giants causeway in Irland. Museum.</t>
  </si>
  <si>
    <r>
      <t>Kupfernes Beil aus D</t>
    </r>
    <r>
      <rPr>
        <sz val="10"/>
        <rFont val="Courier New"/>
        <family val="3"/>
      </rPr>
      <t>ä</t>
    </r>
    <r>
      <rPr>
        <sz val="10"/>
        <rFont val="Arial"/>
        <family val="2"/>
      </rPr>
      <t>nemark.</t>
    </r>
  </si>
  <si>
    <t>Kessel aus einem Tumulus im Grauholze.</t>
  </si>
  <si>
    <r>
      <t>Bruchst</t>
    </r>
    <r>
      <rPr>
        <sz val="10"/>
        <rFont val="Courier New"/>
        <family val="3"/>
      </rPr>
      <t>ü</t>
    </r>
    <r>
      <rPr>
        <sz val="10"/>
        <rFont val="Arial"/>
        <family val="2"/>
      </rPr>
      <t>cke der Vase von Gr</t>
    </r>
    <r>
      <rPr>
        <sz val="10"/>
        <rFont val="Courier New"/>
        <family val="3"/>
      </rPr>
      <t>ä</t>
    </r>
    <r>
      <rPr>
        <sz val="10"/>
        <rFont val="Arial"/>
        <family val="2"/>
      </rPr>
      <t>chwyl. Museum.</t>
    </r>
  </si>
  <si>
    <r>
      <t>Gef</t>
    </r>
    <r>
      <rPr>
        <sz val="10"/>
        <rFont val="Courier New"/>
        <family val="3"/>
      </rPr>
      <t>ä</t>
    </r>
    <r>
      <rPr>
        <sz val="10"/>
        <rFont val="Arial"/>
        <family val="2"/>
      </rPr>
      <t>ss von Dotzigen bei B</t>
    </r>
    <r>
      <rPr>
        <sz val="10"/>
        <rFont val="Courier New"/>
        <family val="3"/>
      </rPr>
      <t>ü</t>
    </r>
    <r>
      <rPr>
        <sz val="10"/>
        <rFont val="Arial"/>
        <family val="2"/>
      </rPr>
      <t>ren. Museum.</t>
    </r>
  </si>
  <si>
    <t>Kette von Kirchthurnen. Museum.</t>
  </si>
  <si>
    <r>
      <t>Kette von B</t>
    </r>
    <r>
      <rPr>
        <sz val="10"/>
        <rFont val="Courier New"/>
        <family val="3"/>
      </rPr>
      <t>ü</t>
    </r>
    <r>
      <rPr>
        <sz val="10"/>
        <rFont val="Arial"/>
        <family val="2"/>
      </rPr>
      <t>ckigen. Museum.</t>
    </r>
  </si>
  <si>
    <t>Armzierrath vom gleichen Fundorte. Museum.</t>
  </si>
  <si>
    <t>Zierrath von ebendaher. Museum.</t>
  </si>
  <si>
    <t>Messer. bei der Pierre à Niton im See gefunden.</t>
  </si>
  <si>
    <t>Kleines Beil. was Frankreich stammend</t>
  </si>
  <si>
    <t>Armband. bei Sitten im Wallis gefunden.</t>
  </si>
  <si>
    <t>Haarnadeln. bei Stäffis im Neuenburgersee gefunden.</t>
  </si>
  <si>
    <t>Armspange. am gleichen Orte gefunden.</t>
  </si>
  <si>
    <t>Kupferregulus. durch Hrn. Jahn bei Tschugg gefunden.</t>
  </si>
  <si>
    <t>Fragmente von Zierrathen. unbekannten Fundortes. M.</t>
  </si>
  <si>
    <t>"</t>
  </si>
  <si>
    <t>Axt. bei Morsee im Genfersee gefunden.</t>
  </si>
  <si>
    <t>Axt. Morsee. Genfersee.</t>
  </si>
  <si>
    <t>Kelt. Morsee. Genfersee.</t>
  </si>
  <si>
    <t>Ring. Morsee. Genfersee.</t>
  </si>
  <si>
    <t>Gussform eines Kelt. Morsee. Genfersee.</t>
  </si>
  <si>
    <r>
      <rPr>
        <sz val="10"/>
        <rFont val="Arial"/>
        <family val="2"/>
      </rPr>
      <t xml:space="preserve">Chirurgiskt instrument ur en Fornhellenisk graf </t>
    </r>
  </si>
  <si>
    <r>
      <t>Speglar, lampor, musik-instrument ur en annan dy</t>
    </r>
    <r>
      <rPr>
        <sz val="10"/>
        <rFont val="Arial"/>
        <family val="2"/>
      </rPr>
      <t>lik</t>
    </r>
  </si>
  <si>
    <t xml:space="preserve">Lansspets, funnen i Irland  </t>
  </si>
  <si>
    <r>
      <t>Framea, funnen i Meklenburg (H</t>
    </r>
    <r>
      <rPr>
        <sz val="11"/>
        <rFont val="Courier New"/>
        <family val="3"/>
      </rPr>
      <t>ü</t>
    </r>
    <r>
      <rPr>
        <sz val="11"/>
        <rFont val="Times New Roman"/>
        <family val="1"/>
      </rPr>
      <t xml:space="preserve">nengrab) </t>
    </r>
  </si>
  <si>
    <t>Broche, funnen i Meklenburg (Wendisch-Kirchh.).</t>
  </si>
  <si>
    <t xml:space="preserve">Knifblad, funnet i Danmark  </t>
  </si>
  <si>
    <r>
      <t>Naglar p</t>
    </r>
    <r>
      <rPr>
        <sz val="11"/>
        <rFont val="Courier New"/>
        <family val="3"/>
      </rPr>
      <t>å</t>
    </r>
    <r>
      <rPr>
        <sz val="11"/>
        <rFont val="Times New Roman"/>
        <family val="1"/>
      </rPr>
      <t xml:space="preserve"> ett Sv</t>
    </r>
    <r>
      <rPr>
        <sz val="11"/>
        <rFont val="Courier New"/>
        <family val="3"/>
      </rPr>
      <t>ä</t>
    </r>
    <r>
      <rPr>
        <sz val="11"/>
        <rFont val="Times New Roman"/>
        <family val="1"/>
      </rPr>
      <t xml:space="preserve">rd, funna i Mark-Brandenburg. </t>
    </r>
  </si>
  <si>
    <t xml:space="preserve">Pincette, funnen i Danmark  </t>
  </si>
  <si>
    <t xml:space="preserve">Celt, funnen i Danmark </t>
  </si>
  <si>
    <r>
      <t>S</t>
    </r>
    <r>
      <rPr>
        <sz val="11"/>
        <rFont val="Courier New"/>
        <family val="3"/>
      </rPr>
      <t>å</t>
    </r>
    <r>
      <rPr>
        <sz val="11"/>
        <rFont val="Times New Roman"/>
        <family val="1"/>
      </rPr>
      <t>g, funnen i Danmark (Randers Amt)</t>
    </r>
  </si>
  <si>
    <t xml:space="preserve">Pincette, funnen i Danmark </t>
  </si>
  <si>
    <t xml:space="preserve">Lansspets, funnen i Danmark </t>
  </si>
  <si>
    <t xml:space="preserve">Metallbleck, funnet I Ungern </t>
  </si>
  <si>
    <r>
      <t>Fragment ur ett gjuthol, funnet i Sverige</t>
    </r>
    <r>
      <rPr>
        <sz val="11"/>
        <color indexed="60"/>
        <rFont val="Times New Roman"/>
        <family val="1"/>
      </rPr>
      <t xml:space="preserve"> </t>
    </r>
    <r>
      <rPr>
        <sz val="11"/>
        <rFont val="Times New Roman"/>
        <family val="1"/>
      </rPr>
      <t>(Skåne)</t>
    </r>
  </si>
  <si>
    <r>
      <t>Ring p</t>
    </r>
    <r>
      <rPr>
        <sz val="11"/>
        <rFont val="Courier New"/>
        <family val="3"/>
      </rPr>
      <t>å</t>
    </r>
    <r>
      <rPr>
        <sz val="11"/>
        <rFont val="Times New Roman"/>
        <family val="1"/>
      </rPr>
      <t xml:space="preserve"> Demenurnan, funnen p</t>
    </r>
    <r>
      <rPr>
        <sz val="11"/>
        <rFont val="Courier New"/>
        <family val="3"/>
      </rPr>
      <t>å</t>
    </r>
    <r>
      <rPr>
        <sz val="11"/>
        <rFont val="Times New Roman"/>
        <family val="1"/>
      </rPr>
      <t xml:space="preserve"> R</t>
    </r>
    <r>
      <rPr>
        <sz val="11"/>
        <rFont val="Courier New"/>
        <family val="3"/>
      </rPr>
      <t>ü</t>
    </r>
    <r>
      <rPr>
        <sz val="11"/>
        <rFont val="Times New Roman"/>
        <family val="1"/>
      </rPr>
      <t xml:space="preserve">gen (Jasmund) </t>
    </r>
  </si>
  <si>
    <r>
      <t>Bronsn</t>
    </r>
    <r>
      <rPr>
        <sz val="11"/>
        <rFont val="Courier New"/>
        <family val="3"/>
      </rPr>
      <t>å</t>
    </r>
    <r>
      <rPr>
        <sz val="11"/>
        <rFont val="Times New Roman"/>
        <family val="1"/>
      </rPr>
      <t xml:space="preserve">l, funnen i Danmark (Fyen)  </t>
    </r>
  </si>
  <si>
    <r>
      <t>Sv</t>
    </r>
    <r>
      <rPr>
        <sz val="11"/>
        <rFont val="Courier New"/>
        <family val="3"/>
      </rPr>
      <t>ä</t>
    </r>
    <r>
      <rPr>
        <sz val="11"/>
        <rFont val="Times New Roman"/>
        <family val="1"/>
      </rPr>
      <t xml:space="preserve">rd, funnet i Irland  </t>
    </r>
  </si>
  <si>
    <r>
      <t xml:space="preserve">Refflad hufvudring, funnen i </t>
    </r>
    <r>
      <rPr>
        <sz val="10"/>
        <rFont val="Arial"/>
        <family val="2"/>
      </rPr>
      <t xml:space="preserve">Danmark  </t>
    </r>
  </si>
  <si>
    <r>
      <t>B</t>
    </r>
    <r>
      <rPr>
        <sz val="11"/>
        <rFont val="Courier New"/>
        <family val="3"/>
      </rPr>
      <t>ö</t>
    </r>
    <r>
      <rPr>
        <sz val="11"/>
        <rFont val="Times New Roman"/>
        <family val="1"/>
      </rPr>
      <t>jlig ring, funnen med Rom. mynt vid Rhe</t>
    </r>
    <r>
      <rPr>
        <sz val="10"/>
        <rFont val="Arial"/>
        <family val="2"/>
      </rPr>
      <t xml:space="preserve">ims </t>
    </r>
  </si>
  <si>
    <r>
      <t>K</t>
    </r>
    <r>
      <rPr>
        <sz val="11"/>
        <rFont val="Courier New"/>
        <family val="3"/>
      </rPr>
      <t>ä</t>
    </r>
    <r>
      <rPr>
        <sz val="11"/>
        <rFont val="Times New Roman"/>
        <family val="1"/>
      </rPr>
      <t xml:space="preserve">rl, funnet i Danmark (Falster) </t>
    </r>
  </si>
  <si>
    <t xml:space="preserve">Celt, funnen i England </t>
  </si>
  <si>
    <t>Verktyg, funnet i ett kalkbrott i Frankrike (Nogent)</t>
  </si>
  <si>
    <t>Brons, funnen i Frankrike (Pont-Sainte-Maxence).</t>
  </si>
  <si>
    <r>
      <t>Sv</t>
    </r>
    <r>
      <rPr>
        <sz val="11"/>
        <rFont val="Courier New"/>
        <family val="3"/>
      </rPr>
      <t>ä</t>
    </r>
    <r>
      <rPr>
        <sz val="11"/>
        <rFont val="Times New Roman"/>
        <family val="1"/>
      </rPr>
      <t xml:space="preserve">rd, funnet i England  </t>
    </r>
  </si>
  <si>
    <t xml:space="preserve">Trekantig skena, funnen i Danmark </t>
  </si>
  <si>
    <r>
      <t>Urna, funnen p</t>
    </r>
    <r>
      <rPr>
        <sz val="11"/>
        <rFont val="Courier New"/>
        <family val="3"/>
      </rPr>
      <t>å</t>
    </r>
    <r>
      <rPr>
        <sz val="11"/>
        <rFont val="Times New Roman"/>
        <family val="1"/>
      </rPr>
      <t xml:space="preserve"> R</t>
    </r>
    <r>
      <rPr>
        <sz val="11"/>
        <rFont val="Courier New"/>
        <family val="3"/>
      </rPr>
      <t>ü</t>
    </r>
    <r>
      <rPr>
        <sz val="11"/>
        <rFont val="Times New Roman"/>
        <family val="1"/>
      </rPr>
      <t>gen</t>
    </r>
  </si>
  <si>
    <t>Celt, funnen i England</t>
  </si>
  <si>
    <r>
      <t>Ring till h</t>
    </r>
    <r>
      <rPr>
        <sz val="11"/>
        <rFont val="Courier New"/>
        <family val="3"/>
      </rPr>
      <t>å</t>
    </r>
    <r>
      <rPr>
        <sz val="11"/>
        <rFont val="Times New Roman"/>
        <family val="1"/>
      </rPr>
      <t>rprydnad, funnen i Danmark</t>
    </r>
  </si>
  <si>
    <r>
      <t xml:space="preserve">Spjutspets, funnen i Danmark </t>
    </r>
    <r>
      <rPr>
        <sz val="10"/>
        <rFont val="Arial"/>
        <family val="2"/>
      </rPr>
      <t xml:space="preserve">(Fyen) </t>
    </r>
  </si>
  <si>
    <t xml:space="preserve">Framea, funnen i Meklenburg (Kegelgrab) </t>
  </si>
  <si>
    <t xml:space="preserve">Celtiskt vapen, (funnet, i England?) </t>
  </si>
  <si>
    <r>
      <t>Ring p</t>
    </r>
    <r>
      <rPr>
        <sz val="11"/>
        <rFont val="Courier New"/>
        <family val="3"/>
      </rPr>
      <t>å</t>
    </r>
    <r>
      <rPr>
        <sz val="11"/>
        <rFont val="Times New Roman"/>
        <family val="1"/>
      </rPr>
      <t xml:space="preserve"> en urna, funnen på Rügen  </t>
    </r>
  </si>
  <si>
    <r>
      <t>Ring, tv</t>
    </r>
    <r>
      <rPr>
        <sz val="11"/>
        <rFont val="Courier New"/>
        <family val="3"/>
      </rPr>
      <t>ä</t>
    </r>
    <r>
      <rPr>
        <sz val="11"/>
        <rFont val="Times New Roman"/>
        <family val="1"/>
      </rPr>
      <t>rstrimmig, funnen i Danmark</t>
    </r>
  </si>
  <si>
    <t xml:space="preserve">Lur, funnen i Danmark (Falster) </t>
  </si>
  <si>
    <t xml:space="preserve">Brons, funnen i Frankrike (Cherbourg) </t>
  </si>
  <si>
    <r>
      <t>Forngrekisk vapenrustning, funnen p</t>
    </r>
    <r>
      <rPr>
        <sz val="11"/>
        <rFont val="Courier New"/>
        <family val="3"/>
      </rPr>
      <t>å</t>
    </r>
    <r>
      <rPr>
        <sz val="11"/>
        <rFont val="Times New Roman"/>
        <family val="1"/>
      </rPr>
      <t xml:space="preserve"> Sicilien  </t>
    </r>
  </si>
  <si>
    <t xml:space="preserve">Spiralvriden skena, funnen i Danmark </t>
  </si>
  <si>
    <r>
      <t>Sv</t>
    </r>
    <r>
      <rPr>
        <sz val="11"/>
        <rFont val="Courier New"/>
        <family val="3"/>
      </rPr>
      <t>ä</t>
    </r>
    <r>
      <rPr>
        <sz val="11"/>
        <rFont val="Times New Roman"/>
        <family val="1"/>
      </rPr>
      <t xml:space="preserve">rd, funnet i Danmark. </t>
    </r>
  </si>
  <si>
    <r>
      <t>Sv</t>
    </r>
    <r>
      <rPr>
        <sz val="11"/>
        <rFont val="Courier New"/>
        <family val="3"/>
      </rPr>
      <t>ä</t>
    </r>
    <r>
      <rPr>
        <sz val="11"/>
        <rFont val="Times New Roman"/>
        <family val="1"/>
      </rPr>
      <t xml:space="preserve">rd, funnet i Mark-Brandenburg  </t>
    </r>
  </si>
  <si>
    <t xml:space="preserve">Pferdeschmuck. a. Kleine Glocke mit Oehr. </t>
  </si>
  <si>
    <t xml:space="preserve">Pferdeschmuck. b. Fragment. </t>
  </si>
  <si>
    <t>Berzelius 1836-7. 9</t>
  </si>
  <si>
    <t>Berzelius 1836-7. 10</t>
  </si>
  <si>
    <t>Pearson 1796. VI</t>
  </si>
  <si>
    <t>Pearson 1796. VII</t>
  </si>
  <si>
    <t>Klaproth 1815. 87 IV</t>
  </si>
  <si>
    <t>Klaproth 1815. 88 VI</t>
  </si>
  <si>
    <t>Klaproth 1815. 89 VII</t>
  </si>
  <si>
    <t>Klaproth 1815. 64. VI</t>
  </si>
  <si>
    <r>
      <t>G</t>
    </r>
    <r>
      <rPr>
        <sz val="10"/>
        <rFont val="Courier New"/>
        <family val="3"/>
      </rPr>
      <t>ö</t>
    </r>
    <r>
      <rPr>
        <sz val="10"/>
        <rFont val="Arial"/>
        <family val="2"/>
      </rPr>
      <t xml:space="preserve">bel 1842. </t>
    </r>
    <r>
      <rPr>
        <sz val="10"/>
        <rFont val="Arial"/>
        <family val="2"/>
      </rPr>
      <t>1. 5</t>
    </r>
  </si>
  <si>
    <r>
      <t>G</t>
    </r>
    <r>
      <rPr>
        <sz val="10"/>
        <rFont val="Courier New"/>
        <family val="3"/>
      </rPr>
      <t>ö</t>
    </r>
    <r>
      <rPr>
        <sz val="10"/>
        <rFont val="Arial"/>
        <family val="2"/>
      </rPr>
      <t>bel 1842. 2. 10</t>
    </r>
  </si>
  <si>
    <r>
      <t>G</t>
    </r>
    <r>
      <rPr>
        <sz val="10"/>
        <rFont val="Courier New"/>
        <family val="3"/>
      </rPr>
      <t>ö</t>
    </r>
    <r>
      <rPr>
        <sz val="10"/>
        <rFont val="Arial"/>
        <family val="2"/>
      </rPr>
      <t xml:space="preserve">bel 1842. </t>
    </r>
    <r>
      <rPr>
        <sz val="10"/>
        <rFont val="Arial"/>
        <family val="2"/>
      </rPr>
      <t>7. 5</t>
    </r>
  </si>
  <si>
    <t>Klaproth 1815. no. 13</t>
  </si>
  <si>
    <t>Klaproth 1815. no. 9</t>
  </si>
  <si>
    <t>Klaproth 1815. no. 14</t>
  </si>
  <si>
    <t>Klaproth 1815. no. 15</t>
  </si>
  <si>
    <t>Klaproth 1815. no. 7</t>
  </si>
  <si>
    <t>Klaproth 1815. no. 10</t>
  </si>
  <si>
    <t>Klaproth 1815. no. 11</t>
  </si>
  <si>
    <t>6. In der Gegend von Abbeville in Frankreich wurden unter einem Torflager folgende Gegenstände gefunden (e):</t>
  </si>
  <si>
    <t>7. Ein antiker Helm auf der Gitatelle von Corfu (f)</t>
  </si>
  <si>
    <t>8. Ein schwert aus Schonen von der Inel Rügel (g)</t>
  </si>
  <si>
    <t>9. Hohle feinrandige Ringe an einer sogenannten Demen-Urne auf Jasmund gefunden (h)</t>
  </si>
  <si>
    <t>10. Ein Strietmeisel (Abhäutemesser?) auf Rügen (h)</t>
  </si>
  <si>
    <t>11. Ein Schwert 11/2 Fss lang auf Rügen (h)</t>
  </si>
  <si>
    <t>12. Ein Metallring an einer Urne bei Quolitz auf Rügen gefunden (h)</t>
  </si>
  <si>
    <t>13. Eine Urne bei Ranzow auf Rügen (h)</t>
  </si>
  <si>
    <t>14. Ein Schwert aus einer Mergelgrube zu Schönhof bei Straisund (h)</t>
  </si>
  <si>
    <t>15. Für die Societät der Alterthumsforscher in Kopenhagen wurden von Berzelius folgende Gegenstände analysirt:</t>
  </si>
  <si>
    <t>No.</t>
  </si>
  <si>
    <r>
      <t>Armspange vom Renzenb</t>
    </r>
    <r>
      <rPr>
        <sz val="10"/>
        <rFont val="Courier New"/>
        <family val="3"/>
      </rPr>
      <t>ü</t>
    </r>
    <r>
      <rPr>
        <sz val="10"/>
        <rFont val="Arial"/>
        <family val="2"/>
      </rPr>
      <t>hl</t>
    </r>
    <r>
      <rPr>
        <sz val="10"/>
        <rFont val="Arial"/>
        <family val="2"/>
      </rPr>
      <t>. Lobner.</t>
    </r>
  </si>
  <si>
    <t>Beil von der Gwatt-Spiezstrasse. Lobner</t>
  </si>
  <si>
    <t>Beil von RingoIzwyI bei Thun. Lobner</t>
  </si>
  <si>
    <t>Beil von Kosthofen bei Grossaffoltern. Museum.</t>
  </si>
  <si>
    <t>Beil von Ligerz am Bielersee. Museum.</t>
  </si>
  <si>
    <t>Beil von Rubigen. Musuem.</t>
  </si>
  <si>
    <t>Beil von Wangenried an der Aare. Jahn-Sammlg.</t>
  </si>
  <si>
    <r>
      <t>Sehaftst</t>
    </r>
    <r>
      <rPr>
        <sz val="10"/>
        <rFont val="Courier New"/>
        <family val="3"/>
      </rPr>
      <t>ü</t>
    </r>
    <r>
      <rPr>
        <sz val="10"/>
        <rFont val="Arial"/>
        <family val="2"/>
      </rPr>
      <t>c</t>
    </r>
    <r>
      <rPr>
        <sz val="10"/>
        <rFont val="Arial"/>
        <family val="2"/>
      </rPr>
      <t>k eines Beiles von Langenthal. Jahn-Sammlg.</t>
    </r>
  </si>
  <si>
    <t>Beli von Maikirck. Jahn-Sammlg.</t>
  </si>
  <si>
    <t>Kupferregulus von Maikirck. Jahn-Sammlg.</t>
  </si>
  <si>
    <t>Fibula aus einem Grabe v. Aaregg in d. Enge. Jahn-Sammlg.</t>
  </si>
  <si>
    <t>Armring von Sitten; neuer Fund. Morlot.</t>
  </si>
  <si>
    <t>Armring von Ayens bei Sitten. Morlot.</t>
  </si>
  <si>
    <t>Bronze-Vase von Ibringen im Breisgau. Morlot.</t>
  </si>
  <si>
    <r>
      <t>L</t>
    </r>
    <r>
      <rPr>
        <sz val="10"/>
        <rFont val="Courier New"/>
        <family val="3"/>
      </rPr>
      <t>ö</t>
    </r>
    <r>
      <rPr>
        <sz val="10"/>
        <rFont val="Arial"/>
        <family val="2"/>
      </rPr>
      <t>wengrappe der Vase von Gr</t>
    </r>
    <r>
      <rPr>
        <sz val="10"/>
        <rFont val="Courier New"/>
        <family val="3"/>
      </rPr>
      <t>ä</t>
    </r>
    <r>
      <rPr>
        <sz val="10"/>
        <rFont val="Arial"/>
        <family val="2"/>
      </rPr>
      <t>c</t>
    </r>
    <r>
      <rPr>
        <sz val="10"/>
        <rFont val="Arial"/>
        <family val="2"/>
      </rPr>
      <t>hwyl. Museum.</t>
    </r>
  </si>
  <si>
    <r>
      <t>Erzthr</t>
    </r>
    <r>
      <rPr>
        <sz val="10"/>
        <rFont val="Courier New"/>
        <family val="3"/>
      </rPr>
      <t>ä</t>
    </r>
    <r>
      <rPr>
        <sz val="10"/>
        <rFont val="Arial"/>
        <family val="2"/>
      </rPr>
      <t>ne von St</t>
    </r>
    <r>
      <rPr>
        <sz val="10"/>
        <rFont val="Courier New"/>
        <family val="3"/>
      </rPr>
      <t>ä</t>
    </r>
    <r>
      <rPr>
        <sz val="10"/>
        <rFont val="Arial"/>
        <family val="2"/>
      </rPr>
      <t>ff</t>
    </r>
    <r>
      <rPr>
        <sz val="10"/>
        <rFont val="Arial"/>
        <family val="2"/>
      </rPr>
      <t>is. Uhlmann.</t>
    </r>
  </si>
  <si>
    <t>Axt von Morsee. Uhlmann.</t>
  </si>
  <si>
    <t>Beil von Wangen bei Herzogenbuchsee. Morlot.</t>
  </si>
  <si>
    <t>Armschlaufe von Subigen bei Solothurn. Morlot.</t>
  </si>
  <si>
    <t>Bronzespange von Morsee. Forel-Morin.</t>
  </si>
  <si>
    <t>Beil von Hermance in Savoyen. Forel.</t>
  </si>
  <si>
    <t>Armspange von Thonon in Savoyen. Forel.</t>
  </si>
  <si>
    <t>Armspange von ebendaher. Forel</t>
  </si>
  <si>
    <t>Armspange von der Montagne de la Clape. E. Desor.</t>
  </si>
  <si>
    <r>
      <t>Schmuckk</t>
    </r>
    <r>
      <rPr>
        <sz val="10"/>
        <rFont val="Courier New"/>
        <family val="3"/>
      </rPr>
      <t>ä</t>
    </r>
    <r>
      <rPr>
        <sz val="10"/>
        <rFont val="Arial"/>
        <family val="2"/>
      </rPr>
      <t>stchen von Sandkrug. Nr. 3035.  Museum von Schwerin.</t>
    </r>
  </si>
  <si>
    <r>
      <t>Bronzegef</t>
    </r>
    <r>
      <rPr>
        <sz val="10"/>
        <rFont val="Courier New"/>
        <family val="3"/>
      </rPr>
      <t>ä</t>
    </r>
    <r>
      <rPr>
        <sz val="10"/>
        <rFont val="Arial"/>
        <family val="2"/>
      </rPr>
      <t>ss von Weisin. Nr. 2204.  Museum von Schwerin.</t>
    </r>
  </si>
  <si>
    <t>Kupferne Krone von Asmanshagen. Nr. 2027.  Museum von Schwerin.</t>
  </si>
  <si>
    <r>
      <t>Bronzegef</t>
    </r>
    <r>
      <rPr>
        <sz val="10"/>
        <rFont val="Courier New"/>
        <family val="3"/>
      </rPr>
      <t>ä</t>
    </r>
    <r>
      <rPr>
        <sz val="10"/>
        <rFont val="Arial"/>
        <family val="2"/>
      </rPr>
      <t>ss von Ruchow (Franengrab ).  Museum von Schwerin.</t>
    </r>
  </si>
  <si>
    <r>
      <t>Golddraht von K</t>
    </r>
    <r>
      <rPr>
        <sz val="10"/>
        <rFont val="Courier New"/>
        <family val="3"/>
      </rPr>
      <t>ö</t>
    </r>
    <r>
      <rPr>
        <sz val="10"/>
        <rFont val="Arial"/>
        <family val="2"/>
      </rPr>
      <t>kenitz. L. II. T. 4. Nr. 1 b/c. Museum von Schwerin.</t>
    </r>
  </si>
  <si>
    <t>Armring von Ludwigslust. Nr. 304. Museum von Schwerin.</t>
  </si>
  <si>
    <t>Hefteln von Hagenow. L. II. A. 2 b.  Nr. 34. Museum von Schwerin.</t>
  </si>
  <si>
    <r>
      <t>Hefielb</t>
    </r>
    <r>
      <rPr>
        <sz val="10"/>
        <rFont val="Courier New"/>
        <family val="3"/>
      </rPr>
      <t>ü</t>
    </r>
    <r>
      <rPr>
        <sz val="10"/>
        <rFont val="Arial"/>
        <family val="2"/>
      </rPr>
      <t>gel von Wotenitz. Nr. 93. Museum von Schwerin.</t>
    </r>
  </si>
  <si>
    <t>Hefteln von Pritzier. Nr. 1010. Museum von Schwerin.</t>
  </si>
  <si>
    <t>Spiralheftelfeder von Cammin. Nr. 145. Museum von Schwerin.</t>
  </si>
  <si>
    <r>
      <t>Bronzegef</t>
    </r>
    <r>
      <rPr>
        <sz val="10"/>
        <rFont val="Courier New"/>
        <family val="3"/>
      </rPr>
      <t>ä</t>
    </r>
    <r>
      <rPr>
        <sz val="10"/>
        <rFont val="Arial"/>
        <family val="2"/>
      </rPr>
      <t>ss von Wahlstadt bei Mannheim. Museum v. Mainz.</t>
    </r>
  </si>
  <si>
    <r>
      <t>Bronzegef</t>
    </r>
    <r>
      <rPr>
        <sz val="10"/>
        <rFont val="Courier New"/>
        <family val="3"/>
      </rPr>
      <t>ä</t>
    </r>
    <r>
      <rPr>
        <sz val="10"/>
        <rFont val="Arial"/>
        <family val="2"/>
      </rPr>
      <t>ss von Mannheim. Museum v. Mainz.</t>
    </r>
  </si>
  <si>
    <r>
      <t>R</t>
    </r>
    <r>
      <rPr>
        <sz val="10"/>
        <rFont val="Courier New"/>
        <family val="3"/>
      </rPr>
      <t>ö</t>
    </r>
    <r>
      <rPr>
        <sz val="10"/>
        <rFont val="Arial"/>
        <family val="2"/>
      </rPr>
      <t>mische Statue von Finthen. Museum v. Mainz.</t>
    </r>
  </si>
  <si>
    <t>Halskette von Flohnheim bei Mainz. Museum v. Mainz.</t>
  </si>
  <si>
    <t>Ring von Langenlonsheim. Museum v. Mainz.</t>
  </si>
  <si>
    <r>
      <t>Amspange von Bl</t>
    </r>
    <r>
      <rPr>
        <sz val="10"/>
        <rFont val="Courier New"/>
        <family val="3"/>
      </rPr>
      <t>ö</t>
    </r>
    <r>
      <rPr>
        <sz val="10"/>
        <rFont val="Arial"/>
        <family val="2"/>
      </rPr>
      <t>desheim. Museum v. Mainz.</t>
    </r>
  </si>
  <si>
    <t>Armring von Mainz. Museum v. Mainz.</t>
  </si>
  <si>
    <t>Bronzeblech aus der Umgegend von Worms. Museum v. Mainz.</t>
  </si>
  <si>
    <r>
      <t>Bronzegef</t>
    </r>
    <r>
      <rPr>
        <sz val="10"/>
        <rFont val="Courier New"/>
        <family val="3"/>
      </rPr>
      <t>ä</t>
    </r>
    <r>
      <rPr>
        <sz val="10"/>
        <rFont val="Arial"/>
        <family val="2"/>
      </rPr>
      <t>ss aus der Umgegend von Worms. Museum v. Mainz.</t>
    </r>
  </si>
  <si>
    <t>Gurtschnalle von Worms. Museum v. Mainz.</t>
  </si>
  <si>
    <r>
      <t>R</t>
    </r>
    <r>
      <rPr>
        <sz val="10"/>
        <rFont val="Courier New"/>
        <family val="3"/>
      </rPr>
      <t>ö</t>
    </r>
    <r>
      <rPr>
        <sz val="10"/>
        <rFont val="Arial"/>
        <family val="2"/>
      </rPr>
      <t>mische Fibula von Mainz. Museum v. Mainz.</t>
    </r>
  </si>
  <si>
    <r>
      <t>Bleist</t>
    </r>
    <r>
      <rPr>
        <sz val="10"/>
        <rFont val="Courier New"/>
        <family val="3"/>
      </rPr>
      <t>ü</t>
    </r>
    <r>
      <rPr>
        <sz val="10"/>
        <rFont val="Arial"/>
        <family val="2"/>
      </rPr>
      <t>ck von Mainz. Museum v. Mainz.</t>
    </r>
  </si>
  <si>
    <r>
      <t>Zinnst</t>
    </r>
    <r>
      <rPr>
        <sz val="10"/>
        <rFont val="Courier New"/>
        <family val="3"/>
      </rPr>
      <t>ä</t>
    </r>
    <r>
      <rPr>
        <sz val="10"/>
        <rFont val="Arial"/>
        <family val="2"/>
      </rPr>
      <t>bchen aus dem Pfahlwerk bei Ouchy. ForeI-Morin .</t>
    </r>
  </si>
  <si>
    <r>
      <t>Schwert von Ober-Illau, Kantons Luzern. Hauptm. B</t>
    </r>
    <r>
      <rPr>
        <sz val="10"/>
        <rFont val="Courier New"/>
        <family val="3"/>
      </rPr>
      <t>ü</t>
    </r>
    <r>
      <rPr>
        <sz val="10"/>
        <rFont val="Arial"/>
        <family val="2"/>
      </rPr>
      <t>h</t>
    </r>
    <r>
      <rPr>
        <sz val="10"/>
        <rFont val="Arial"/>
        <family val="2"/>
      </rPr>
      <t>lmann.</t>
    </r>
  </si>
  <si>
    <t>Armring A. E. Desor.</t>
  </si>
  <si>
    <t>Armring B. E. Desor.</t>
  </si>
  <si>
    <t>Dolchklinge aus dem Wallis. v. Morlot.</t>
  </si>
  <si>
    <t>Dolchgriff aus dem Wallis. v. Morlot.</t>
  </si>
  <si>
    <t>Griff eines Dolches aus der Saone. V. Morlot.</t>
  </si>
  <si>
    <t>Spuren</t>
  </si>
  <si>
    <t>Erzkuchen v. Meytet bei Annecy. v. Morlot.</t>
  </si>
  <si>
    <t>Erztropfen von Cortaillod. v. Morlot.</t>
  </si>
  <si>
    <t>Bronzen aus einem Graphittiegel. Desor.</t>
  </si>
  <si>
    <t xml:space="preserve">Osirisbild aus Aegypten. Museum. </t>
  </si>
  <si>
    <t>Bildwerk aus Aegypten. Museum.</t>
  </si>
  <si>
    <t xml:space="preserve">Sichel aus einem Grabe. Desor. </t>
  </si>
  <si>
    <t xml:space="preserve">Ringe von Auvernier. Desor. </t>
  </si>
  <si>
    <r>
      <t>Sichel von M</t>
    </r>
    <r>
      <rPr>
        <sz val="10"/>
        <rFont val="Courier New"/>
        <family val="3"/>
      </rPr>
      <t>ä</t>
    </r>
    <r>
      <rPr>
        <sz val="10"/>
        <rFont val="Arial"/>
        <family val="2"/>
      </rPr>
      <t xml:space="preserve">con. v. Morlot. </t>
    </r>
  </si>
  <si>
    <r>
      <t>Bleir</t>
    </r>
    <r>
      <rPr>
        <sz val="10"/>
        <rFont val="Courier New"/>
        <family val="3"/>
      </rPr>
      <t>ö</t>
    </r>
    <r>
      <rPr>
        <sz val="10"/>
        <rFont val="Arial"/>
        <family val="2"/>
      </rPr>
      <t>hre von Clarens. v. Morlot.</t>
    </r>
  </si>
  <si>
    <t xml:space="preserve">Lanzenspitze von Campeggine. Desor. </t>
  </si>
  <si>
    <t>Spiegel aus einem Grabe bei Turin. Desor.</t>
  </si>
  <si>
    <t>Erztropfen von Varese. Desor.</t>
  </si>
  <si>
    <t xml:space="preserve">Metallregulus. v. Morlot. </t>
  </si>
  <si>
    <t xml:space="preserve">Kelt mit Schaftlappen. v. Morlot. </t>
  </si>
  <si>
    <t xml:space="preserve">Erztropfen aus der Ache bei Bruck. v. Morlot. </t>
  </si>
  <si>
    <t xml:space="preserve">Zinnringe. v. Morlot. </t>
  </si>
  <si>
    <t xml:space="preserve">Pickel mit Schaftlappen von Hallstadt. v. Morlot. </t>
  </si>
  <si>
    <t xml:space="preserve">Pickel aus dem alten Mann bei Salzburg. v. Morlot. </t>
  </si>
  <si>
    <r>
      <t>Bronzekn</t>
    </r>
    <r>
      <rPr>
        <sz val="10"/>
        <rFont val="Courier New"/>
        <family val="3"/>
      </rPr>
      <t>ö</t>
    </r>
    <r>
      <rPr>
        <sz val="10"/>
        <rFont val="Arial"/>
        <family val="2"/>
      </rPr>
      <t xml:space="preserve">pfchen. v. Morlot. </t>
    </r>
  </si>
  <si>
    <r>
      <t>Goldbl</t>
    </r>
    <r>
      <rPr>
        <sz val="10"/>
        <rFont val="Courier New"/>
        <family val="3"/>
      </rPr>
      <t>ä</t>
    </r>
    <r>
      <rPr>
        <sz val="10"/>
        <rFont val="Arial"/>
        <family val="2"/>
      </rPr>
      <t xml:space="preserve">ttchen. v. Morlot. </t>
    </r>
  </si>
  <si>
    <t>Bi</t>
  </si>
  <si>
    <t>Grosse Haarnadel von HalIstadt. v. Morlot.</t>
  </si>
  <si>
    <t>Hohler Armring von HalIstadt. v. Morlot.</t>
  </si>
  <si>
    <t>Massiv gegossener Armring von HalIstadt. v. Morlot.</t>
  </si>
  <si>
    <t>Verzierter Armring von HalIstadt. v. Morlot.</t>
  </si>
  <si>
    <t>Spiralheftnadel von HalIstadt. v. Morlot.</t>
  </si>
  <si>
    <t>Stecknadel mit dickem Kopfe von HalIstadt. v. Morlot.</t>
  </si>
  <si>
    <t>Heftnadel von HalIstadt. v. Morlot.</t>
  </si>
  <si>
    <t>Verziertes Bronzenblech von HalIstadt. v. Morlot.</t>
  </si>
  <si>
    <r>
      <t>Brons, f. i Aalborgs Amt, sannolikt fr</t>
    </r>
    <r>
      <rPr>
        <sz val="10"/>
        <rFont val="Courier New"/>
        <family val="3"/>
      </rPr>
      <t>å</t>
    </r>
    <r>
      <rPr>
        <sz val="10"/>
        <rFont val="Arial"/>
        <family val="2"/>
      </rPr>
      <t xml:space="preserve">n 10 </t>
    </r>
    <r>
      <rPr>
        <sz val="10"/>
        <rFont val="Courier New"/>
        <family val="3"/>
      </rPr>
      <t>å</t>
    </r>
    <r>
      <rPr>
        <sz val="10"/>
        <rFont val="Arial"/>
        <family val="2"/>
      </rPr>
      <t>rh. e. Chr.</t>
    </r>
  </si>
  <si>
    <r>
      <t>Brons, fr</t>
    </r>
    <r>
      <rPr>
        <sz val="10"/>
        <rFont val="Courier New"/>
        <family val="3"/>
      </rPr>
      <t>å</t>
    </r>
    <r>
      <rPr>
        <sz val="10"/>
        <rFont val="Arial"/>
        <family val="2"/>
      </rPr>
      <t>n samma st</t>
    </r>
    <r>
      <rPr>
        <sz val="10"/>
        <rFont val="Courier New"/>
        <family val="3"/>
      </rPr>
      <t>ä</t>
    </r>
    <r>
      <rPr>
        <sz val="10"/>
        <rFont val="Arial"/>
        <family val="2"/>
      </rPr>
      <t xml:space="preserve">lle </t>
    </r>
  </si>
  <si>
    <t xml:space="preserve">Romersk Crater, f. i Meklenburg </t>
  </si>
  <si>
    <t xml:space="preserve">Fibula, f. i Herculanum </t>
  </si>
  <si>
    <t xml:space="preserve">Gallo-Romersk yxa, f. i Frankrike </t>
  </si>
  <si>
    <r>
      <t>Bronsbarre, f. i Sverige (Sk</t>
    </r>
    <r>
      <rPr>
        <sz val="10"/>
        <rFont val="Courier New"/>
        <family val="3"/>
      </rPr>
      <t>å</t>
    </r>
    <r>
      <rPr>
        <sz val="10"/>
        <rFont val="Arial"/>
        <family val="2"/>
      </rPr>
      <t xml:space="preserve">ne)  </t>
    </r>
  </si>
  <si>
    <r>
      <t>Sp</t>
    </r>
    <r>
      <rPr>
        <sz val="10"/>
        <rFont val="Courier New"/>
        <family val="3"/>
      </rPr>
      <t>ä</t>
    </r>
    <r>
      <rPr>
        <sz val="10"/>
        <rFont val="Arial"/>
        <family val="2"/>
      </rPr>
      <t>nne fr</t>
    </r>
    <r>
      <rPr>
        <sz val="10"/>
        <rFont val="Courier New"/>
        <family val="3"/>
      </rPr>
      <t>å</t>
    </r>
    <r>
      <rPr>
        <sz val="10"/>
        <rFont val="Arial"/>
        <family val="2"/>
      </rPr>
      <t>n jern</t>
    </r>
    <r>
      <rPr>
        <sz val="10"/>
        <rFont val="Courier New"/>
        <family val="3"/>
      </rPr>
      <t>å</t>
    </r>
    <r>
      <rPr>
        <sz val="10"/>
        <rFont val="Arial"/>
        <family val="2"/>
      </rPr>
      <t xml:space="preserve">ldern, f. i Danmark </t>
    </r>
  </si>
  <si>
    <t xml:space="preserve">Bronsbarre, f. i Sverige  </t>
  </si>
  <si>
    <r>
      <t xml:space="preserve">Rom. vigter, f. vid Palfur i Ryska </t>
    </r>
    <r>
      <rPr>
        <sz val="10"/>
        <rFont val="Arial"/>
        <family val="2"/>
      </rPr>
      <t>Ö</t>
    </r>
    <r>
      <rPr>
        <sz val="10"/>
        <rFont val="Arial"/>
        <family val="2"/>
      </rPr>
      <t>stersj</t>
    </r>
    <r>
      <rPr>
        <sz val="10"/>
        <rFont val="Courier New"/>
        <family val="3"/>
      </rPr>
      <t>ö</t>
    </r>
    <r>
      <rPr>
        <sz val="10"/>
        <rFont val="Arial"/>
        <family val="2"/>
      </rPr>
      <t>prov.</t>
    </r>
  </si>
  <si>
    <r>
      <t>Den dertill h</t>
    </r>
    <r>
      <rPr>
        <sz val="10"/>
        <rFont val="Courier New"/>
        <family val="3"/>
      </rPr>
      <t>ö</t>
    </r>
    <r>
      <rPr>
        <sz val="10"/>
        <rFont val="Arial"/>
        <family val="2"/>
      </rPr>
      <t>rande v</t>
    </r>
    <r>
      <rPr>
        <sz val="10"/>
        <rFont val="Courier New"/>
        <family val="3"/>
      </rPr>
      <t>å</t>
    </r>
    <r>
      <rPr>
        <sz val="10"/>
        <rFont val="Arial"/>
        <family val="2"/>
      </rPr>
      <t>gsk</t>
    </r>
    <r>
      <rPr>
        <sz val="10"/>
        <rFont val="Courier New"/>
        <family val="3"/>
      </rPr>
      <t>å</t>
    </r>
    <r>
      <rPr>
        <sz val="10"/>
        <rFont val="Arial"/>
        <family val="2"/>
      </rPr>
      <t xml:space="preserve">len  </t>
    </r>
  </si>
  <si>
    <r>
      <t>Rom. v</t>
    </r>
    <r>
      <rPr>
        <sz val="10"/>
        <rFont val="Courier New"/>
        <family val="3"/>
      </rPr>
      <t>å</t>
    </r>
    <r>
      <rPr>
        <sz val="10"/>
        <rFont val="Arial"/>
        <family val="2"/>
      </rPr>
      <t>gsk</t>
    </r>
    <r>
      <rPr>
        <sz val="10"/>
        <rFont val="Courier New"/>
        <family val="3"/>
      </rPr>
      <t>å</t>
    </r>
    <r>
      <rPr>
        <sz val="10"/>
        <rFont val="Arial"/>
        <family val="2"/>
      </rPr>
      <t xml:space="preserve">lar, f. vid Ascheraden i Rysk. </t>
    </r>
    <r>
      <rPr>
        <sz val="10"/>
        <rFont val="Arial"/>
        <family val="2"/>
      </rPr>
      <t>Ö</t>
    </r>
    <r>
      <rPr>
        <sz val="10"/>
        <rFont val="Arial"/>
        <family val="2"/>
      </rPr>
      <t>st. prov.</t>
    </r>
  </si>
  <si>
    <r>
      <t>V</t>
    </r>
    <r>
      <rPr>
        <sz val="10"/>
        <rFont val="Courier New"/>
        <family val="3"/>
      </rPr>
      <t>å</t>
    </r>
    <r>
      <rPr>
        <sz val="10"/>
        <rFont val="Arial"/>
        <family val="2"/>
      </rPr>
      <t xml:space="preserve">gbalken dertill </t>
    </r>
  </si>
  <si>
    <r>
      <t>Bronstr</t>
    </r>
    <r>
      <rPr>
        <sz val="10"/>
        <rFont val="Courier New"/>
        <family val="3"/>
      </rPr>
      <t>å</t>
    </r>
    <r>
      <rPr>
        <sz val="10"/>
        <rFont val="Arial"/>
        <family val="2"/>
      </rPr>
      <t xml:space="preserve">d fran Hasau i Kurland  </t>
    </r>
  </si>
  <si>
    <r>
      <t>Bronstr</t>
    </r>
    <r>
      <rPr>
        <sz val="10"/>
        <rFont val="Courier New"/>
        <family val="3"/>
      </rPr>
      <t>å</t>
    </r>
    <r>
      <rPr>
        <sz val="10"/>
        <rFont val="Arial"/>
        <family val="2"/>
      </rPr>
      <t>d fr</t>
    </r>
    <r>
      <rPr>
        <sz val="10"/>
        <rFont val="Courier New"/>
        <family val="3"/>
      </rPr>
      <t>å</t>
    </r>
    <r>
      <rPr>
        <sz val="10"/>
        <rFont val="Arial"/>
        <family val="2"/>
      </rPr>
      <t xml:space="preserve">n Ascheraden  </t>
    </r>
  </si>
  <si>
    <r>
      <t>Kedja fr</t>
    </r>
    <r>
      <rPr>
        <sz val="10"/>
        <rFont val="Courier New"/>
        <family val="3"/>
      </rPr>
      <t>å</t>
    </r>
    <r>
      <rPr>
        <sz val="10"/>
        <rFont val="Arial"/>
        <family val="2"/>
      </rPr>
      <t xml:space="preserve">n Kasephten  </t>
    </r>
  </si>
  <si>
    <r>
      <t>Fibula fr</t>
    </r>
    <r>
      <rPr>
        <sz val="10"/>
        <rFont val="Courier New"/>
        <family val="3"/>
      </rPr>
      <t>å</t>
    </r>
    <r>
      <rPr>
        <sz val="10"/>
        <rFont val="Arial"/>
        <family val="2"/>
      </rPr>
      <t xml:space="preserve">n Kasephten </t>
    </r>
  </si>
  <si>
    <r>
      <t>Handring fr</t>
    </r>
    <r>
      <rPr>
        <sz val="10"/>
        <rFont val="Courier New"/>
        <family val="3"/>
      </rPr>
      <t>å</t>
    </r>
    <r>
      <rPr>
        <sz val="10"/>
        <rFont val="Arial"/>
        <family val="2"/>
      </rPr>
      <t>n D</t>
    </r>
    <r>
      <rPr>
        <sz val="10"/>
        <rFont val="Courier New"/>
        <family val="3"/>
      </rPr>
      <t>ü</t>
    </r>
    <r>
      <rPr>
        <sz val="10"/>
        <rFont val="Arial"/>
        <family val="2"/>
      </rPr>
      <t xml:space="preserve">naburg  </t>
    </r>
  </si>
  <si>
    <r>
      <t>Ring of en fibula fr</t>
    </r>
    <r>
      <rPr>
        <sz val="10"/>
        <rFont val="Courier New"/>
        <family val="3"/>
      </rPr>
      <t>å</t>
    </r>
    <r>
      <rPr>
        <sz val="10"/>
        <rFont val="Arial"/>
        <family val="2"/>
      </rPr>
      <t xml:space="preserve">n </t>
    </r>
    <r>
      <rPr>
        <sz val="10"/>
        <rFont val="Arial"/>
        <family val="2"/>
      </rPr>
      <t>Ö</t>
    </r>
    <r>
      <rPr>
        <sz val="10"/>
        <rFont val="Arial"/>
        <family val="2"/>
      </rPr>
      <t xml:space="preserve">sel </t>
    </r>
  </si>
  <si>
    <r>
      <t>Fibula fr</t>
    </r>
    <r>
      <rPr>
        <sz val="10"/>
        <rFont val="Courier New"/>
        <family val="3"/>
      </rPr>
      <t>å</t>
    </r>
    <r>
      <rPr>
        <sz val="10"/>
        <rFont val="Arial"/>
        <family val="2"/>
      </rPr>
      <t xml:space="preserve">n Ascheraden  </t>
    </r>
  </si>
  <si>
    <r>
      <t>Bronsperlor fr</t>
    </r>
    <r>
      <rPr>
        <sz val="10"/>
        <rFont val="Courier New"/>
        <family val="3"/>
      </rPr>
      <t>å</t>
    </r>
    <r>
      <rPr>
        <sz val="10"/>
        <rFont val="Arial"/>
        <family val="2"/>
      </rPr>
      <t xml:space="preserve">n Segewolde  </t>
    </r>
  </si>
  <si>
    <r>
      <t>Kedja fr</t>
    </r>
    <r>
      <rPr>
        <sz val="10"/>
        <rFont val="Courier New"/>
        <family val="3"/>
      </rPr>
      <t>å</t>
    </r>
    <r>
      <rPr>
        <sz val="10"/>
        <rFont val="Arial"/>
        <family val="2"/>
      </rPr>
      <t xml:space="preserve">n </t>
    </r>
    <r>
      <rPr>
        <sz val="10"/>
        <rFont val="Arial"/>
        <family val="2"/>
      </rPr>
      <t>Ö</t>
    </r>
    <r>
      <rPr>
        <sz val="10"/>
        <rFont val="Arial"/>
        <family val="2"/>
      </rPr>
      <t xml:space="preserve">sel  </t>
    </r>
  </si>
  <si>
    <r>
      <t>IRing fr</t>
    </r>
    <r>
      <rPr>
        <sz val="10"/>
        <rFont val="Courier New"/>
        <family val="3"/>
      </rPr>
      <t>å</t>
    </r>
    <r>
      <rPr>
        <sz val="10"/>
        <rFont val="Arial"/>
        <family val="2"/>
      </rPr>
      <t xml:space="preserve">n Fianden  </t>
    </r>
  </si>
  <si>
    <r>
      <t>Mindre handring fr</t>
    </r>
    <r>
      <rPr>
        <sz val="10"/>
        <rFont val="Courier New"/>
        <family val="3"/>
      </rPr>
      <t>å</t>
    </r>
    <r>
      <rPr>
        <sz val="10"/>
        <rFont val="Arial"/>
        <family val="2"/>
      </rPr>
      <t>n</t>
    </r>
    <r>
      <rPr>
        <sz val="10"/>
        <rFont val="Arial"/>
        <family val="2"/>
      </rPr>
      <t xml:space="preserve"> Kremon </t>
    </r>
  </si>
  <si>
    <r>
      <t>Fibula fr</t>
    </r>
    <r>
      <rPr>
        <sz val="10"/>
        <rFont val="Courier New"/>
        <family val="3"/>
      </rPr>
      <t>å</t>
    </r>
    <r>
      <rPr>
        <sz val="10"/>
        <rFont val="Arial"/>
        <family val="2"/>
      </rPr>
      <t xml:space="preserve">n Ronneburg i Liffland </t>
    </r>
  </si>
  <si>
    <r>
      <t>Brons-stilett fr</t>
    </r>
    <r>
      <rPr>
        <sz val="10"/>
        <rFont val="Courier New"/>
        <family val="3"/>
      </rPr>
      <t>å</t>
    </r>
    <r>
      <rPr>
        <sz val="10"/>
        <rFont val="Arial"/>
        <family val="2"/>
      </rPr>
      <t xml:space="preserve">n Ascheraden </t>
    </r>
  </si>
  <si>
    <r>
      <t>Handring fr</t>
    </r>
    <r>
      <rPr>
        <sz val="10"/>
        <rFont val="Courier New"/>
        <family val="3"/>
      </rPr>
      <t>å</t>
    </r>
    <r>
      <rPr>
        <sz val="10"/>
        <rFont val="Arial"/>
        <family val="2"/>
      </rPr>
      <t xml:space="preserve">n Kasephten </t>
    </r>
  </si>
  <si>
    <r>
      <t>Fibula fr</t>
    </r>
    <r>
      <rPr>
        <sz val="10"/>
        <rFont val="Courier New"/>
        <family val="3"/>
      </rPr>
      <t>å</t>
    </r>
    <r>
      <rPr>
        <sz val="10"/>
        <rFont val="Arial"/>
        <family val="2"/>
      </rPr>
      <t xml:space="preserve">n Alt-Kusthof </t>
    </r>
  </si>
  <si>
    <r>
      <t>Bronskedja, v</t>
    </r>
    <r>
      <rPr>
        <sz val="10"/>
        <rFont val="Courier New"/>
        <family val="3"/>
      </rPr>
      <t>ä</t>
    </r>
    <r>
      <rPr>
        <sz val="10"/>
        <rFont val="Arial"/>
        <family val="2"/>
      </rPr>
      <t>f</t>
    </r>
    <r>
      <rPr>
        <sz val="10"/>
        <rFont val="Arial"/>
        <family val="2"/>
      </rPr>
      <t>d med ull, fr</t>
    </r>
    <r>
      <rPr>
        <sz val="10"/>
        <rFont val="Courier New"/>
        <family val="3"/>
      </rPr>
      <t>å</t>
    </r>
    <r>
      <rPr>
        <sz val="10"/>
        <rFont val="Arial"/>
        <family val="2"/>
      </rPr>
      <t>n</t>
    </r>
    <r>
      <rPr>
        <sz val="10"/>
        <rFont val="Arial"/>
        <family val="2"/>
      </rPr>
      <t xml:space="preserve"> Kasephten </t>
    </r>
  </si>
  <si>
    <r>
      <t>Handring fr</t>
    </r>
    <r>
      <rPr>
        <sz val="10"/>
        <rFont val="Courier New"/>
        <family val="3"/>
      </rPr>
      <t>å</t>
    </r>
    <r>
      <rPr>
        <sz val="10"/>
        <rFont val="Arial"/>
        <family val="2"/>
      </rPr>
      <t xml:space="preserve">n Ascheraden </t>
    </r>
  </si>
  <si>
    <r>
      <t>Bronskedja, v</t>
    </r>
    <r>
      <rPr>
        <sz val="10"/>
        <rFont val="Courier New"/>
        <family val="3"/>
      </rPr>
      <t>ä</t>
    </r>
    <r>
      <rPr>
        <sz val="10"/>
        <rFont val="Arial"/>
        <family val="2"/>
      </rPr>
      <t>fd med ull , fr</t>
    </r>
    <r>
      <rPr>
        <sz val="10"/>
        <rFont val="Courier New"/>
        <family val="3"/>
      </rPr>
      <t>å</t>
    </r>
    <r>
      <rPr>
        <sz val="10"/>
        <rFont val="Arial"/>
        <family val="2"/>
      </rPr>
      <t>n</t>
    </r>
    <r>
      <rPr>
        <sz val="10"/>
        <rFont val="Arial"/>
        <family val="2"/>
      </rPr>
      <t xml:space="preserve"> Acheraden . </t>
    </r>
  </si>
  <si>
    <r>
      <t>St</t>
    </r>
    <r>
      <rPr>
        <sz val="10"/>
        <rFont val="Courier New"/>
        <family val="3"/>
      </rPr>
      <t>ö</t>
    </r>
    <r>
      <rPr>
        <sz val="10"/>
        <rFont val="Arial"/>
        <family val="2"/>
      </rPr>
      <t>rre handring fr</t>
    </r>
    <r>
      <rPr>
        <sz val="10"/>
        <rFont val="Courier New"/>
        <family val="3"/>
      </rPr>
      <t>å</t>
    </r>
    <r>
      <rPr>
        <sz val="10"/>
        <rFont val="Arial"/>
        <family val="2"/>
      </rPr>
      <t xml:space="preserve">n Kremon </t>
    </r>
  </si>
  <si>
    <r>
      <t>Ring fr</t>
    </r>
    <r>
      <rPr>
        <sz val="10"/>
        <rFont val="Courier New"/>
        <family val="3"/>
      </rPr>
      <t>å</t>
    </r>
    <r>
      <rPr>
        <sz val="10"/>
        <rFont val="Arial"/>
        <family val="2"/>
      </rPr>
      <t>n</t>
    </r>
    <r>
      <rPr>
        <sz val="10"/>
        <rFont val="Arial"/>
        <family val="2"/>
      </rPr>
      <t xml:space="preserve"> Kremon </t>
    </r>
  </si>
  <si>
    <t>Salvétat</t>
  </si>
  <si>
    <t>Salvétat (13)</t>
  </si>
  <si>
    <t>Forchh. (14)</t>
  </si>
  <si>
    <r>
      <t>G</t>
    </r>
    <r>
      <rPr>
        <sz val="10"/>
        <rFont val="Courier New"/>
        <family val="3"/>
      </rPr>
      <t>ö</t>
    </r>
    <r>
      <rPr>
        <sz val="10"/>
        <rFont val="Arial"/>
        <family val="2"/>
      </rPr>
      <t>bel</t>
    </r>
  </si>
  <si>
    <t>Girardin (9)</t>
  </si>
  <si>
    <t>4. Eine Münze der Kenturipiner (plus description) (d)</t>
  </si>
  <si>
    <t>5. Eine Münze der Bruttier (plus description) (d)</t>
  </si>
  <si>
    <t>6. Eine Münze der Mamertiner (plus description) (d)</t>
  </si>
  <si>
    <t>7. Eine antiker Spiegel neben andern hetrurisch-griechischen Gefässen und Geräthschaften in einem Grabe im Neapolitanischen gefunden (d)</t>
  </si>
  <si>
    <t>8. Eine kleine Münze von Philipp von Macedonien aus dem Dorpater Kunstmuseum</t>
  </si>
  <si>
    <t xml:space="preserve">Heldt </t>
  </si>
  <si>
    <t>Girardin</t>
  </si>
  <si>
    <t>Fresenius</t>
  </si>
  <si>
    <t>Forchham.</t>
  </si>
  <si>
    <t>Clarke</t>
  </si>
  <si>
    <t>E. Schmid</t>
  </si>
  <si>
    <t>10. Eine Ptolomäer-Münze von Dorpater Museo</t>
  </si>
  <si>
    <t>11. Eine Münze aus Olbia aus dem Dorpater Museum</t>
  </si>
  <si>
    <t>12. Eine Münze aus Olbia aus dem Dorpater Museum</t>
  </si>
  <si>
    <t>13. Eine Münze aus Olbia aus dem Dorpater Museum</t>
  </si>
  <si>
    <t>1. Ein antikes Schwert in der Mark Brandenburg gefunden (d)</t>
  </si>
  <si>
    <t>2. Ein sichelartiges Messer, eben daher (d)</t>
  </si>
  <si>
    <t>3. Antike Nägel, eben daher (d)</t>
  </si>
  <si>
    <t>4. Ein sichelartiges Messervon der Insel Rügel (d)</t>
  </si>
  <si>
    <t>5. Ein antiker biegsamer Ring mit römischen Münzen in der Nähe des Rheins gefunden (d)</t>
  </si>
  <si>
    <t xml:space="preserve">Hawranek. </t>
  </si>
  <si>
    <r>
      <t>Die folgenden 5 Nummern aus den Gr</t>
    </r>
    <r>
      <rPr>
        <sz val="10"/>
        <rFont val="Courier New"/>
        <family val="3"/>
      </rPr>
      <t>ä</t>
    </r>
    <r>
      <rPr>
        <sz val="10"/>
        <rFont val="Arial"/>
        <family val="2"/>
      </rPr>
      <t>bern bei Grosswallstadt, ohnweit Aschaffenburg, habe von H. Lehrer Nunn ehalten</t>
    </r>
  </si>
  <si>
    <t>Ring, rund. Grosswallstadt. Bayern.</t>
  </si>
  <si>
    <r>
      <t>Gr</t>
    </r>
    <r>
      <rPr>
        <sz val="10"/>
        <rFont val="Courier New"/>
        <family val="3"/>
      </rPr>
      <t>ö</t>
    </r>
    <r>
      <rPr>
        <sz val="10"/>
        <rFont val="Arial"/>
        <family val="2"/>
      </rPr>
      <t>sserer Ring, rund. Grosswallsstadt.</t>
    </r>
  </si>
  <si>
    <t>Desgleichen, oval. Grosswallstadt.</t>
  </si>
  <si>
    <t>Spirale. Grosswallstadt.</t>
  </si>
  <si>
    <r>
      <t>St</t>
    </r>
    <r>
      <rPr>
        <sz val="10"/>
        <rFont val="Courier New"/>
        <family val="3"/>
      </rPr>
      <t>ä</t>
    </r>
    <r>
      <rPr>
        <sz val="10"/>
        <rFont val="Arial"/>
        <family val="2"/>
      </rPr>
      <t>bchen, rund. Grosswallstadt.</t>
    </r>
  </si>
  <si>
    <t>Geschirr. Glein im Saggauthal.</t>
  </si>
  <si>
    <t>Kette. Glein im Saggauthal.</t>
  </si>
  <si>
    <t>Draht. Hallstadt.</t>
  </si>
  <si>
    <t>Ring. Fragment. Debreczin.</t>
  </si>
  <si>
    <t>Ungarn.</t>
  </si>
  <si>
    <r>
      <t>Schwert. Iinec. B</t>
    </r>
    <r>
      <rPr>
        <sz val="10"/>
        <rFont val="Courier New"/>
        <family val="3"/>
      </rPr>
      <t>ö</t>
    </r>
    <r>
      <rPr>
        <sz val="10"/>
        <rFont val="Arial"/>
        <family val="2"/>
      </rPr>
      <t>hmen.</t>
    </r>
  </si>
  <si>
    <t>Armring. Iinec.</t>
  </si>
  <si>
    <t>Oesterreich.</t>
  </si>
  <si>
    <t>Schraubenfeder ?</t>
  </si>
  <si>
    <t>Blech. ?</t>
  </si>
  <si>
    <t>Schweiz und Savoyen.</t>
  </si>
  <si>
    <t>Schweiz.</t>
  </si>
  <si>
    <t>Beil. Schaffhausen.</t>
  </si>
  <si>
    <t>Schwert. Egg.</t>
  </si>
  <si>
    <t>Beil. Ringolzwyl bei Thun.</t>
  </si>
  <si>
    <t>Beil. Kosthofen bei Affoltern.</t>
  </si>
  <si>
    <t>Beil. Ligerz.</t>
  </si>
  <si>
    <t>Beil. Langenthal.</t>
  </si>
  <si>
    <t>Beil. Wangen a. d. Aare.</t>
  </si>
  <si>
    <t>Vase. Ins.</t>
  </si>
  <si>
    <t>Blech. Ins.</t>
  </si>
  <si>
    <t>Armschlaufe. Ins.</t>
  </si>
  <si>
    <t>Blech. v. d. Tiefenau.</t>
  </si>
  <si>
    <t>Kette. Schaffhausen. Kant. Schaffhausen.</t>
  </si>
  <si>
    <r>
      <t>Gurtbeschl</t>
    </r>
    <r>
      <rPr>
        <sz val="10"/>
        <rFont val="Times New Roman"/>
        <family val="1"/>
      </rPr>
      <t>ä</t>
    </r>
    <r>
      <rPr>
        <sz val="10"/>
        <rFont val="Arial"/>
        <family val="2"/>
      </rPr>
      <t>ge. D</t>
    </r>
    <r>
      <rPr>
        <sz val="10"/>
        <rFont val="Times New Roman"/>
        <family val="1"/>
      </rPr>
      <t>ö</t>
    </r>
    <r>
      <rPr>
        <sz val="10"/>
        <rFont val="Arial"/>
        <family val="2"/>
      </rPr>
      <t>rfflingen.</t>
    </r>
  </si>
  <si>
    <r>
      <t>Gef</t>
    </r>
    <r>
      <rPr>
        <sz val="10"/>
        <rFont val="Times New Roman"/>
        <family val="1"/>
      </rPr>
      <t>ä</t>
    </r>
    <r>
      <rPr>
        <sz val="10"/>
        <rFont val="Arial"/>
        <family val="2"/>
      </rPr>
      <t>ss. Pf</t>
    </r>
    <r>
      <rPr>
        <sz val="10"/>
        <rFont val="Times New Roman"/>
        <family val="1"/>
      </rPr>
      <t>ä</t>
    </r>
    <r>
      <rPr>
        <sz val="10"/>
        <rFont val="Arial"/>
        <family val="2"/>
      </rPr>
      <t>ffikon. Kant. Z</t>
    </r>
    <r>
      <rPr>
        <sz val="10"/>
        <rFont val="Times New Roman"/>
        <family val="1"/>
      </rPr>
      <t>ü</t>
    </r>
    <r>
      <rPr>
        <sz val="10"/>
        <rFont val="Arial"/>
        <family val="2"/>
      </rPr>
      <t>rich.</t>
    </r>
  </si>
  <si>
    <t>Geschmolzene Masse. Mutlenz. Kant. Basel.</t>
  </si>
  <si>
    <t>Armschlaufe. Subigen. Kant. Solothurn.</t>
  </si>
  <si>
    <t>Schwert. Ober-Illau.</t>
  </si>
  <si>
    <t>Schwert. Ober-Illau .Kant. Luzern.</t>
  </si>
  <si>
    <r>
      <t>Kessel. M</t>
    </r>
    <r>
      <rPr>
        <sz val="10"/>
        <rFont val="Times New Roman"/>
        <family val="1"/>
      </rPr>
      <t>ü</t>
    </r>
    <r>
      <rPr>
        <sz val="10"/>
        <rFont val="Arial"/>
        <family val="2"/>
      </rPr>
      <t>nchenbuchsee. Kant. Bern.</t>
    </r>
  </si>
  <si>
    <r>
      <t>Armspange. Renzenb</t>
    </r>
    <r>
      <rPr>
        <sz val="10"/>
        <rFont val="Times New Roman"/>
        <family val="1"/>
      </rPr>
      <t>üh</t>
    </r>
    <r>
      <rPr>
        <sz val="10"/>
        <rFont val="Arial"/>
        <family val="2"/>
      </rPr>
      <t>l bei Thun.</t>
    </r>
  </si>
  <si>
    <t>Ring. Aus dem Bibersee bei Hageneck.</t>
  </si>
  <si>
    <r>
      <t>Armring. Seeb</t>
    </r>
    <r>
      <rPr>
        <sz val="10"/>
        <rFont val="Times New Roman"/>
        <family val="1"/>
      </rPr>
      <t>ü</t>
    </r>
    <r>
      <rPr>
        <sz val="10"/>
        <rFont val="Arial"/>
        <family val="2"/>
      </rPr>
      <t>lhl b. Thun.</t>
    </r>
  </si>
  <si>
    <t>Schaftlappen eines Kelt. Nydau-Steinberg.</t>
  </si>
  <si>
    <t>Binko.</t>
  </si>
  <si>
    <t>Berlin.</t>
  </si>
  <si>
    <t>Schwefelkupfer</t>
  </si>
  <si>
    <t>kobalt, manganhaltig</t>
  </si>
  <si>
    <t>Cu 78.14 in Table</t>
  </si>
  <si>
    <t>136. XIII. Chemische Untersuchung antker Glaspasten</t>
  </si>
  <si>
    <r>
      <t xml:space="preserve">21. III. Beitrag zur </t>
    </r>
    <r>
      <rPr>
        <b/>
        <sz val="10"/>
        <rFont val="Times New Roman"/>
        <family val="1"/>
      </rPr>
      <t>ä</t>
    </r>
    <r>
      <rPr>
        <b/>
        <sz val="10"/>
        <rFont val="Arial"/>
        <family val="2"/>
      </rPr>
      <t>ltern numismatischen Dokimasie</t>
    </r>
  </si>
  <si>
    <t>copper alloy</t>
  </si>
  <si>
    <t>silver alloy</t>
  </si>
  <si>
    <t>Cu given as 8.9 by Bibra</t>
  </si>
  <si>
    <t>Cu given as 8.6 by Bibra</t>
  </si>
  <si>
    <t>IV. Metallmasse der Einfassung des Hochaltars</t>
  </si>
  <si>
    <t>Pb given as 0.5 by Bibra</t>
  </si>
  <si>
    <t>Klaproth 1792 No. 1</t>
  </si>
  <si>
    <t>Klaproth 1792 No. 2</t>
  </si>
  <si>
    <t>Klaproth 1792 No. 3</t>
  </si>
  <si>
    <t>Klaproth 1792 No. 4</t>
  </si>
  <si>
    <t>Klaproth 1792 No. 6</t>
  </si>
  <si>
    <t>Klaproth 1792 No. 7</t>
  </si>
  <si>
    <t>Klaproth 1792 No. 8</t>
  </si>
  <si>
    <t>Kettenglied. Oberhofen. K. Wallis.</t>
  </si>
  <si>
    <t>Kettenglied. Sinneringen.</t>
  </si>
  <si>
    <t>Von den folgenden sechs Pfahlbau - Gegenständen verdanke ich die ersten die fünf der Güte des Herrn Desor, die letzte Nummer Herrn Bergrath Gümbel in München. Sie stammt ebenfalls von Desor.</t>
  </si>
  <si>
    <t>Nadel. Station Auvernier. K. Neuenburg.</t>
  </si>
  <si>
    <r>
      <t>Draht. Fragment. St</t>
    </r>
    <r>
      <rPr>
        <sz val="10"/>
        <rFont val="Times New Roman"/>
        <family val="1"/>
      </rPr>
      <t>ä</t>
    </r>
    <r>
      <rPr>
        <sz val="10"/>
        <rFont val="Arial"/>
        <family val="2"/>
      </rPr>
      <t>ffis.</t>
    </r>
  </si>
  <si>
    <r>
      <t>Draht. Fragment. St</t>
    </r>
    <r>
      <rPr>
        <sz val="10"/>
        <rFont val="Times New Roman"/>
        <family val="1"/>
      </rPr>
      <t>ä</t>
    </r>
    <r>
      <rPr>
        <sz val="10"/>
        <rFont val="Arial"/>
        <family val="2"/>
      </rPr>
      <t>ffis. K. Freiburg.</t>
    </r>
  </si>
  <si>
    <t>Draht. Corcelette. K. Waadt-</t>
  </si>
  <si>
    <r>
      <t>Gegossenes Bronze-St</t>
    </r>
    <r>
      <rPr>
        <sz val="10"/>
        <rFont val="Times New Roman"/>
        <family val="1"/>
      </rPr>
      <t>ü</t>
    </r>
    <r>
      <rPr>
        <sz val="10"/>
        <rFont val="Arial"/>
        <family val="2"/>
      </rPr>
      <t>ck. Corcelette.</t>
    </r>
  </si>
  <si>
    <t>Ring. Ammergris (?). Neuenburgr See.</t>
  </si>
  <si>
    <t>Savoyen</t>
  </si>
  <si>
    <t>Lanzenspitze. ?</t>
  </si>
  <si>
    <t>Erzkuchen. Meytet bei Annecy.</t>
  </si>
  <si>
    <t>Kelt. Hermance am Savoyischen Ufer d. Genf. S.</t>
  </si>
  <si>
    <t>Armspange. Bei Thonon im Genfer See.</t>
  </si>
  <si>
    <t>England, Scottland, Irland.</t>
  </si>
  <si>
    <t>England</t>
  </si>
  <si>
    <t>Schwertklinge.</t>
  </si>
  <si>
    <t xml:space="preserve">Kelt. </t>
  </si>
  <si>
    <t>Kelt.</t>
  </si>
  <si>
    <t>11. Legirungen von unbestimmter Abstammung aus Kupfer, Zink und Blei</t>
  </si>
  <si>
    <t>12. Legirungen von unbestimmter Absammung aus Kupfer, Zink und Zinn bestehend</t>
  </si>
  <si>
    <t>13. Legirungen, weiche in den Russischen Ostseegouvernements gefunden worden sind und aus  Kupfer, Zink. Zinn und Blei bestehen</t>
  </si>
  <si>
    <t>Sp.</t>
  </si>
  <si>
    <t xml:space="preserve">    b) die Wagschalen dieser Wage,</t>
  </si>
  <si>
    <t xml:space="preserve">    c) die Wagschale der Wage aus Palfur</t>
  </si>
  <si>
    <t xml:space="preserve">    d) die Gewichte der Wage aus Palfur</t>
  </si>
  <si>
    <t xml:space="preserve">    a) den Wagebalken der Wage aus Ascheraden</t>
  </si>
  <si>
    <t>(q) a.a.O.</t>
  </si>
  <si>
    <t>14. Einige Legirungen neuerer Zeit</t>
  </si>
  <si>
    <t>D'Arset</t>
  </si>
  <si>
    <t>79-80</t>
  </si>
  <si>
    <t>10 to 11</t>
  </si>
  <si>
    <t>15. Analyse mehrerer Münzen, welche nur aus Kupfer bestehen</t>
  </si>
  <si>
    <t>Landerer</t>
  </si>
  <si>
    <t>(*) Buchner's Repertorium der Pharmacie Nr. 69. 1841</t>
  </si>
  <si>
    <t>Cu</t>
  </si>
  <si>
    <t>Sn</t>
  </si>
  <si>
    <t>Zn</t>
  </si>
  <si>
    <t>Pb</t>
  </si>
  <si>
    <t>Ag</t>
  </si>
  <si>
    <t>Fe</t>
  </si>
  <si>
    <t>Sb</t>
  </si>
  <si>
    <t>As</t>
  </si>
  <si>
    <t>Ni</t>
  </si>
  <si>
    <t>Co</t>
  </si>
  <si>
    <t>S</t>
  </si>
  <si>
    <t>Republik</t>
  </si>
  <si>
    <t>-</t>
  </si>
  <si>
    <t>Spur</t>
  </si>
  <si>
    <t>Bibra.</t>
  </si>
  <si>
    <t>Republik 200-100 BC</t>
  </si>
  <si>
    <t>Republik 200-100 BC (false?)</t>
  </si>
  <si>
    <t>Republik. As 500 BC</t>
  </si>
  <si>
    <t>Philips.</t>
  </si>
  <si>
    <t>Republik. Semis 500 BC</t>
  </si>
  <si>
    <t>Republik. Quadrans 500 BC</t>
  </si>
  <si>
    <t>Pompey 53 BC</t>
  </si>
  <si>
    <t>Julius Caeser und Augustus 42 BC</t>
  </si>
  <si>
    <t>Augustus and Agrippa 30 BC</t>
  </si>
  <si>
    <t>Tiberius 14-37 AD</t>
  </si>
  <si>
    <t>Caligula 37-41 AD</t>
  </si>
  <si>
    <t>Claudius 41-54 AD</t>
  </si>
  <si>
    <t>Nero 54-68 AD</t>
  </si>
  <si>
    <t>Domitian 81-96 AD</t>
  </si>
  <si>
    <t>Nerva 96-98 AD</t>
  </si>
  <si>
    <t>Trajanus 98-117 AD</t>
  </si>
  <si>
    <t>1-50 AD</t>
  </si>
  <si>
    <t>Hadrianus 117-138 AD</t>
  </si>
  <si>
    <t>Sabina, Hadrians wife</t>
  </si>
  <si>
    <t>Antonius Pius 138-161 AD</t>
  </si>
  <si>
    <t>Marcus Aurelius 161-180 AD</t>
  </si>
  <si>
    <t>--</t>
  </si>
  <si>
    <t xml:space="preserve">Lucius Verus </t>
  </si>
  <si>
    <t>Lucius Verus</t>
  </si>
  <si>
    <t>Commodus 180 -192 AD</t>
  </si>
  <si>
    <t>Crispina, Commodus' wife</t>
  </si>
  <si>
    <t>Alexander Severus 222-235 AD</t>
  </si>
  <si>
    <t>Gordianus Pius 238 -244 AD</t>
  </si>
  <si>
    <t>Claudius Gothicus 268-270 AD</t>
  </si>
  <si>
    <t>Aurelianus 270 -275 AD</t>
  </si>
  <si>
    <t>Probus 277-282 AD</t>
  </si>
  <si>
    <t>Diocletianus 284-304 AD</t>
  </si>
  <si>
    <t>Constantinus Chlorus 304-306 AD</t>
  </si>
  <si>
    <t>Constantinus Magnus 311-337 AD</t>
  </si>
  <si>
    <t>0.20 -</t>
  </si>
  <si>
    <t>0.97!!</t>
  </si>
  <si>
    <t>Constantinus II 337-340 AD</t>
  </si>
  <si>
    <t>Constans 337-361 AD</t>
  </si>
  <si>
    <t>Constantinus 337-361 AD</t>
  </si>
  <si>
    <t>Valentinianus I 334-376 AD</t>
  </si>
  <si>
    <t>Byzantiner</t>
  </si>
  <si>
    <t>Arkadius 393-408 AD</t>
  </si>
  <si>
    <t>.-</t>
  </si>
  <si>
    <t>Zeno 474-491 AD</t>
  </si>
  <si>
    <t>Anastasius 491-518 AD</t>
  </si>
  <si>
    <t>Justinius I (Trax) 518-527 AD</t>
  </si>
  <si>
    <t>Justinius I 527-565 AD</t>
  </si>
  <si>
    <t>Mauritius 582-602 AD</t>
  </si>
  <si>
    <t>Phokas 602-610 AD</t>
  </si>
  <si>
    <t>Heraklius 600-641 AD</t>
  </si>
  <si>
    <t>Philippus (Bardanes) 711-713 AD</t>
  </si>
  <si>
    <t>Leo IV 775-780 AD</t>
  </si>
  <si>
    <t>Nicephorus I 802-811 AD</t>
  </si>
  <si>
    <t>.0.34</t>
  </si>
  <si>
    <t>Theophilus 829-842 AD</t>
  </si>
  <si>
    <t>Basilius (Macedo) 867-886 AD</t>
  </si>
  <si>
    <t>Johannes (Zimiscens) 970-975 AD</t>
  </si>
  <si>
    <t>:-.</t>
  </si>
  <si>
    <t>11th or 12th C</t>
  </si>
  <si>
    <t>TABLE, SHOWING THE MEAN COMPOSITIONS OF THE SPECIMENS ANALYSED.</t>
  </si>
  <si>
    <t>date</t>
  </si>
  <si>
    <t>Copper.</t>
  </si>
  <si>
    <t>Tin.</t>
  </si>
  <si>
    <t>Lead.</t>
  </si>
  <si>
    <t>Iron.</t>
  </si>
  <si>
    <t>Zinc.</t>
  </si>
  <si>
    <t>Silver.</t>
  </si>
  <si>
    <t>Sulphur.</t>
  </si>
  <si>
    <t>Nickel.</t>
  </si>
  <si>
    <t>Cobalt.</t>
  </si>
  <si>
    <t>sum</t>
  </si>
  <si>
    <t>B.C.</t>
  </si>
  <si>
    <t>A.D.</t>
  </si>
  <si>
    <t xml:space="preserve">AES </t>
  </si>
  <si>
    <t>trace</t>
  </si>
  <si>
    <t>Semis</t>
  </si>
  <si>
    <t>Quadrans</t>
  </si>
  <si>
    <t>Hiero I</t>
  </si>
  <si>
    <t>- -</t>
  </si>
  <si>
    <t>Alexander the Great</t>
  </si>
  <si>
    <t>Philippus III</t>
  </si>
  <si>
    <t>Philippus V</t>
  </si>
  <si>
    <t>Copper coin of Athens</t>
  </si>
  <si>
    <t>?</t>
  </si>
  <si>
    <t xml:space="preserve">Egyptian, Ptolemy IX. </t>
  </si>
  <si>
    <t>Pompey, First Brass</t>
  </si>
  <si>
    <t>Coin of the Atilia Family</t>
  </si>
  <si>
    <t xml:space="preserve">Julius and Augustus </t>
  </si>
  <si>
    <t>Augustus and Agrippa</t>
  </si>
  <si>
    <t xml:space="preserve">Large Brass of the Cassia Family </t>
  </si>
  <si>
    <t xml:space="preserve">Sword-blade (Fig. 1.) </t>
  </si>
  <si>
    <t xml:space="preserve">Broken sword-blade (Fig. 2.) </t>
  </si>
  <si>
    <t>-
-</t>
  </si>
  <si>
    <t>Fragment of a sword-blade (Fig. 3.)</t>
  </si>
  <si>
    <t>Broken spear-head (Fig. 4.) .</t>
  </si>
  <si>
    <t xml:space="preserve">Celt, (Fig. 5.) </t>
  </si>
  <si>
    <t>Celt, (Fig. 6.)</t>
  </si>
  <si>
    <t xml:space="preserve">Celt, (Fig. 7.) </t>
  </si>
  <si>
    <t xml:space="preserve">Celt, (Fig. 8.) </t>
  </si>
  <si>
    <t xml:space="preserve">Large Brass of Nero </t>
  </si>
  <si>
    <t xml:space="preserve">Titus </t>
  </si>
  <si>
    <t xml:space="preserve">Hadrian </t>
  </si>
  <si>
    <t xml:space="preserve">Faustina, Jun. </t>
  </si>
  <si>
    <t xml:space="preserve">Greek Imperial Samosata </t>
  </si>
  <si>
    <t xml:space="preserve">Victorinus, Sen. (No. 1.) </t>
  </si>
  <si>
    <t xml:space="preserve">Victorinus, Sen. (No. 2.) </t>
  </si>
  <si>
    <t xml:space="preserve">Tetrius, Sen. (No. 1.) </t>
  </si>
  <si>
    <t>Claudius Gothicus, (No. 1.)</t>
  </si>
  <si>
    <t>Claudius Gothicus, (No. 2.)</t>
  </si>
  <si>
    <t xml:space="preserve">Tacitus, (No. 1.) </t>
  </si>
  <si>
    <t>Tacitus, (No. 2.)</t>
  </si>
  <si>
    <t>Probus (No. 1.)</t>
  </si>
  <si>
    <t>not reported</t>
  </si>
  <si>
    <t>reported together</t>
  </si>
  <si>
    <t>Familie der Atilier 45 BC</t>
  </si>
  <si>
    <t>Famile der Casser 20 BC</t>
  </si>
  <si>
    <t>Augustus 30 BC - 14 AD</t>
  </si>
  <si>
    <t>Vespasianus 60-79 AD</t>
  </si>
  <si>
    <t>Caracella 193-211 AD</t>
  </si>
  <si>
    <t>Sum</t>
  </si>
  <si>
    <t>Philippus jnr, sohn des Philip. Arabs.</t>
  </si>
  <si>
    <t>Gallienus 259-268 AD</t>
  </si>
  <si>
    <t>Maximianus, mitregent d. Diocletian</t>
  </si>
  <si>
    <t>Gallus, mitregent d. Constant.</t>
  </si>
  <si>
    <t>Magnentius, mitregent d. Constant.</t>
  </si>
  <si>
    <t>Valentinianus I u. Valens, mitregent</t>
  </si>
  <si>
    <t>Justinius u. Sophia (his wife)</t>
  </si>
  <si>
    <t>Römische Kaisermünzen.</t>
  </si>
  <si>
    <t>Commaille.</t>
  </si>
  <si>
    <t>Phillips.</t>
  </si>
  <si>
    <t>J. Girardin.</t>
  </si>
  <si>
    <t>Au</t>
  </si>
  <si>
    <t xml:space="preserve">Trajan 98 bis 117 n. Chr. </t>
  </si>
  <si>
    <t>Derselbe</t>
  </si>
  <si>
    <t xml:space="preserve">Marcus Aurelius 161 bis 180 n. Chr. </t>
  </si>
  <si>
    <t xml:space="preserve">Faustina, Gemahlin d. Marc. Aurel. </t>
  </si>
  <si>
    <t xml:space="preserve">Commodus 180 bis 192 n. Chr. </t>
  </si>
  <si>
    <t xml:space="preserve">Heliogabalus 218 bis 222 n. Chr. </t>
  </si>
  <si>
    <t xml:space="preserve">Alexander Severus 222 bis 235 n. Ch. </t>
  </si>
  <si>
    <t>Uebersicht der Zusammensetzung verschiedener antiker Bronzen. (Fellenberg 1860 p.43).</t>
  </si>
  <si>
    <t>III. Uebersicht der Zusammensetzung verschiedener antiker Bronzen. (Fellenberg 1860 p.153)</t>
  </si>
  <si>
    <t>II. Uebersicht der Zusammensetzung verschiedener antiker Bronzen. (Fellenberg 1860 p. 65).</t>
  </si>
  <si>
    <t xml:space="preserve">IV. Uebersicht der Zusammensetzung verschiedener antiker Bronzen. (Fellenberg 1861 p.41). </t>
  </si>
  <si>
    <t>VI. Uebersicht der Zusammensetzung verschiedener antiker Bronzen. (Fellenberg 1862 p.1).</t>
  </si>
  <si>
    <t>Ni 0.25%</t>
  </si>
  <si>
    <t>VII. Uebersicht der Zusammensetzung verschiedener antiker Bronzen. (Fellenberg 1863 p.43)</t>
  </si>
  <si>
    <t>VIII. Uebersicht der Zusammensetzung verschiedener antiker Bronzen. (Fellenberg 1863 p.135).</t>
  </si>
  <si>
    <t>Ni 0.28%</t>
  </si>
  <si>
    <t>Nickel ?</t>
  </si>
  <si>
    <t>Sb 0.16%</t>
  </si>
  <si>
    <r>
      <t xml:space="preserve">VIII. </t>
    </r>
    <r>
      <rPr>
        <b/>
        <sz val="10"/>
        <rFont val="Arial"/>
        <family val="2"/>
      </rPr>
      <t>Uebersicht der Zusammensetzung verschiedener antiker Bronzen. (Fellenberg 1864 p. 122).</t>
    </r>
  </si>
  <si>
    <t>Pb 4.14%</t>
  </si>
  <si>
    <t>Pb 0.6, Fe 0.6</t>
  </si>
  <si>
    <t>Eisen u. nickel</t>
  </si>
  <si>
    <t>Cu 86.29%</t>
  </si>
  <si>
    <t>X. Uebersicht der Zusammensetzung verschiedener antiker Bronzen. (Fellenberg 1865 p.1).</t>
  </si>
  <si>
    <t>Sn 10.20%</t>
  </si>
  <si>
    <t>Eisen u.Kupfer</t>
  </si>
  <si>
    <t>spur</t>
  </si>
  <si>
    <t>Pb 8.60%</t>
  </si>
  <si>
    <t>Eisen u. Nickel</t>
  </si>
  <si>
    <r>
      <t>Eines Schwertes (oder Opfermessers) von Sch</t>
    </r>
    <r>
      <rPr>
        <sz val="10"/>
        <rFont val="Courier New"/>
        <family val="3"/>
      </rPr>
      <t>ö</t>
    </r>
    <r>
      <rPr>
        <sz val="10"/>
        <rFont val="Arial"/>
        <family val="2"/>
      </rPr>
      <t>nhof</t>
    </r>
  </si>
  <si>
    <r>
      <t>Einer metallischen Urne von Ranzow, auf R</t>
    </r>
    <r>
      <rPr>
        <sz val="10"/>
        <rFont val="Courier New"/>
        <family val="3"/>
      </rPr>
      <t>ügen</t>
    </r>
  </si>
  <si>
    <t>Flat Celt</t>
  </si>
  <si>
    <t>Long, hollow Celt</t>
  </si>
  <si>
    <t>Short, hollow celt</t>
  </si>
  <si>
    <t>Long spear-head</t>
  </si>
  <si>
    <t>Flat scythe</t>
  </si>
  <si>
    <t>Sword handle</t>
  </si>
  <si>
    <t>Sword blade</t>
  </si>
  <si>
    <t>Dagger</t>
  </si>
  <si>
    <t>Chisel</t>
  </si>
  <si>
    <t>Bronze ring-money</t>
  </si>
  <si>
    <t>Cauldron</t>
  </si>
  <si>
    <t>Small bell</t>
  </si>
  <si>
    <t>Small square bell</t>
  </si>
  <si>
    <t>Frags in earthern vessel</t>
  </si>
  <si>
    <t>Shallow basin</t>
  </si>
  <si>
    <t>Weapons and Implements of Bronze</t>
  </si>
  <si>
    <t>Silver Ornaments</t>
  </si>
  <si>
    <t>Small ingot</t>
  </si>
  <si>
    <t>Hexagonal wire</t>
  </si>
  <si>
    <t>Bangle</t>
  </si>
  <si>
    <t>Iron core, silver plate</t>
  </si>
  <si>
    <t>Flat armlet</t>
  </si>
  <si>
    <t>Round wire</t>
  </si>
  <si>
    <t>Square wire</t>
  </si>
  <si>
    <t>Hinge</t>
  </si>
  <si>
    <t>Gold Ornaments</t>
  </si>
  <si>
    <t>Torque</t>
  </si>
  <si>
    <t>Wire</t>
  </si>
  <si>
    <t>Lunette</t>
  </si>
  <si>
    <t>Plate</t>
  </si>
  <si>
    <t>Thin plate</t>
  </si>
  <si>
    <t>Celtic ring-money</t>
  </si>
  <si>
    <t>p.334</t>
  </si>
  <si>
    <t>p.333</t>
  </si>
  <si>
    <t>Mallet 1849. 1</t>
  </si>
  <si>
    <t>Mallet 1849. 3</t>
  </si>
  <si>
    <t>Mallet 1849. 4</t>
  </si>
  <si>
    <t>Mallet 1849. 5</t>
  </si>
  <si>
    <t>Mallet 1849. 6</t>
  </si>
  <si>
    <t>Mallet 1849. 7</t>
  </si>
  <si>
    <t>Mallet 1849. 8</t>
  </si>
  <si>
    <t>Mallet 1849. 9</t>
  </si>
  <si>
    <t>Mallet 1849. 10</t>
  </si>
  <si>
    <t>Mallet 1849. 11</t>
  </si>
  <si>
    <t>Mallet 1849. 12</t>
  </si>
  <si>
    <t>Mallet 1849. 13</t>
  </si>
  <si>
    <t>Mallet 1849. 14</t>
  </si>
  <si>
    <t>No Fe, Ni; Co Sp</t>
  </si>
  <si>
    <t>Mallet 1849. p. 333</t>
  </si>
  <si>
    <t>Paalstab</t>
  </si>
  <si>
    <t>Havranek</t>
  </si>
  <si>
    <t>2a</t>
  </si>
  <si>
    <t>2b</t>
  </si>
  <si>
    <t>Ring von Jinec</t>
  </si>
  <si>
    <t>3a</t>
  </si>
  <si>
    <r>
      <t>G</t>
    </r>
    <r>
      <rPr>
        <sz val="10"/>
        <rFont val="Times New Roman"/>
        <family val="1"/>
      </rPr>
      <t>ö</t>
    </r>
    <r>
      <rPr>
        <sz val="10"/>
        <rFont val="Arial"/>
        <family val="2"/>
      </rPr>
      <t>rgey</t>
    </r>
  </si>
  <si>
    <t>Schwert von Roztok</t>
  </si>
  <si>
    <t>4a</t>
  </si>
  <si>
    <t>Dolch aus Dänemark</t>
  </si>
  <si>
    <t>4b</t>
  </si>
  <si>
    <t>Schwert aus Dänemark</t>
  </si>
  <si>
    <t>Ring von Svobodné dvory</t>
  </si>
  <si>
    <t>5a</t>
  </si>
  <si>
    <t>Celt von Gresse in Frankreich</t>
  </si>
  <si>
    <t>5b</t>
  </si>
  <si>
    <t>Schwert von Jinec</t>
  </si>
  <si>
    <t>Liebig</t>
  </si>
  <si>
    <t>Schwert von Zvolenoves Feilspäne</t>
  </si>
  <si>
    <t>6a</t>
  </si>
  <si>
    <t>Celt von Irland</t>
  </si>
  <si>
    <t>Ring von Tesenov</t>
  </si>
  <si>
    <t>7a</t>
  </si>
  <si>
    <t>7b</t>
  </si>
  <si>
    <t>Ring von Mecklenburg</t>
  </si>
  <si>
    <t>Ring von Tuban</t>
  </si>
  <si>
    <t>8a</t>
  </si>
  <si>
    <t>Nadel von Molzen in Hannover</t>
  </si>
  <si>
    <t>Bodemann</t>
  </si>
  <si>
    <t>8b</t>
  </si>
  <si>
    <t>Schnalle von Lucy in Frankreich</t>
  </si>
  <si>
    <t>Ring aus einem Grabe unter Oker</t>
  </si>
  <si>
    <t>9a</t>
  </si>
  <si>
    <t>Beschlag von einem Gefässe aus Meklenburg</t>
  </si>
  <si>
    <t>Bronze von einemzerbrochenen Gefäss. Fundort?</t>
  </si>
  <si>
    <t>10a</t>
  </si>
  <si>
    <t>Ring von Raetzlingen in Hannover</t>
  </si>
  <si>
    <t>Oxides of foreign metal 1'</t>
  </si>
  <si>
    <t>Oxides of foreign metal 0.3'</t>
  </si>
  <si>
    <t>Fresenius 1845. p.138</t>
  </si>
  <si>
    <t>Fe tr S tr</t>
  </si>
  <si>
    <t>Fe 0.58 Co 0.34 Ni tr</t>
  </si>
  <si>
    <t>Stolba</t>
  </si>
  <si>
    <t>Görgey</t>
  </si>
  <si>
    <t>Stolba 1867. 1</t>
  </si>
  <si>
    <t>Stolba 1867. 2</t>
  </si>
  <si>
    <t>Stolba 1867. 4</t>
  </si>
  <si>
    <t>Stolba 1867. 5</t>
  </si>
  <si>
    <t>Stolba 1867. 6</t>
  </si>
  <si>
    <t>Stolba 1867. 7</t>
  </si>
  <si>
    <t>Stolba 1867. 8</t>
  </si>
  <si>
    <t>Stolba 1867. 9</t>
  </si>
  <si>
    <t>Stolba 1867. 10</t>
  </si>
  <si>
    <t>Cu 94.62 Sn 4.3</t>
  </si>
  <si>
    <t>Stolba 1867. 2 (?)</t>
  </si>
  <si>
    <t xml:space="preserve">Stolba 1867. 3 </t>
  </si>
  <si>
    <t>Sn 8.57</t>
  </si>
  <si>
    <t>Sn 8.37</t>
  </si>
  <si>
    <r>
      <t>Moë</t>
    </r>
    <r>
      <rPr>
        <sz val="10"/>
        <rFont val="Arial"/>
        <family val="2"/>
      </rPr>
      <t>ssard 1845. 1</t>
    </r>
  </si>
  <si>
    <r>
      <t>Moë</t>
    </r>
    <r>
      <rPr>
        <sz val="10"/>
        <rFont val="Arial"/>
        <family val="2"/>
      </rPr>
      <t>ssard 1845. 2</t>
    </r>
    <r>
      <rPr>
        <sz val="10"/>
        <rFont val="Arial"/>
        <family val="2"/>
      </rPr>
      <t/>
    </r>
  </si>
  <si>
    <r>
      <t>Moë</t>
    </r>
    <r>
      <rPr>
        <sz val="10"/>
        <rFont val="Arial"/>
        <family val="2"/>
      </rPr>
      <t>ssard 1845. 3</t>
    </r>
    <r>
      <rPr>
        <sz val="10"/>
        <rFont val="Arial"/>
        <family val="2"/>
      </rPr>
      <t/>
    </r>
  </si>
  <si>
    <r>
      <t>Moë</t>
    </r>
    <r>
      <rPr>
        <sz val="10"/>
        <rFont val="Arial"/>
        <family val="2"/>
      </rPr>
      <t>ssard 1845. 4</t>
    </r>
    <r>
      <rPr>
        <sz val="10"/>
        <rFont val="Arial"/>
        <family val="2"/>
      </rPr>
      <t/>
    </r>
  </si>
  <si>
    <r>
      <t>Moë</t>
    </r>
    <r>
      <rPr>
        <sz val="10"/>
        <rFont val="Arial"/>
        <family val="2"/>
      </rPr>
      <t>ssard 1845. 5</t>
    </r>
    <r>
      <rPr>
        <sz val="10"/>
        <rFont val="Arial"/>
        <family val="2"/>
      </rPr>
      <t/>
    </r>
  </si>
  <si>
    <r>
      <t>Moë</t>
    </r>
    <r>
      <rPr>
        <sz val="10"/>
        <rFont val="Arial"/>
        <family val="2"/>
      </rPr>
      <t>ssard 1845. 6</t>
    </r>
    <r>
      <rPr>
        <sz val="10"/>
        <rFont val="Arial"/>
        <family val="2"/>
      </rPr>
      <t/>
    </r>
  </si>
  <si>
    <r>
      <t>Moë</t>
    </r>
    <r>
      <rPr>
        <sz val="10"/>
        <rFont val="Arial"/>
        <family val="2"/>
      </rPr>
      <t>ssard 1845. 7</t>
    </r>
    <r>
      <rPr>
        <sz val="10"/>
        <rFont val="Arial"/>
        <family val="2"/>
      </rPr>
      <t/>
    </r>
  </si>
  <si>
    <t>VIII</t>
  </si>
  <si>
    <t>IX</t>
  </si>
  <si>
    <t>Chinesisches Kupfer oder Packtong</t>
  </si>
  <si>
    <t>weisses Kupfer oder Packtong</t>
  </si>
  <si>
    <r>
      <t>unregelm</t>
    </r>
    <r>
      <rPr>
        <sz val="10"/>
        <rFont val="Times New Roman"/>
        <family val="1"/>
      </rPr>
      <t>ä</t>
    </r>
    <r>
      <rPr>
        <sz val="10"/>
        <rFont val="Arial"/>
        <family val="2"/>
      </rPr>
      <t>ssigen</t>
    </r>
  </si>
  <si>
    <t>chinesisches Kupfer, erste Sorte</t>
  </si>
  <si>
    <t>chinesisches Kupfer, zweite Sorte</t>
  </si>
  <si>
    <t>chinesisches Kupfer, dritte Sorte</t>
  </si>
  <si>
    <t>Onnen 1848. I</t>
  </si>
  <si>
    <t>Ag 0.505</t>
  </si>
  <si>
    <t>Onnen 1848. II</t>
  </si>
  <si>
    <t>Onnen 1848. III</t>
  </si>
  <si>
    <t>Onnen 1848. IV</t>
  </si>
  <si>
    <t>Onnen 1848. V</t>
  </si>
  <si>
    <t>Onnen 1848. VI</t>
  </si>
  <si>
    <t>Onnen 1848. VII</t>
  </si>
  <si>
    <t>Onnen 1848. VIII</t>
  </si>
  <si>
    <t>Onnen 1848. IX</t>
  </si>
  <si>
    <t>Fe 0.1</t>
  </si>
  <si>
    <t>Schwefel 0.47</t>
  </si>
  <si>
    <t>Church 1865. 1</t>
  </si>
  <si>
    <t>Church 1865. 2</t>
  </si>
  <si>
    <t>Church 1865. 3</t>
  </si>
  <si>
    <t>Church 1865. 4</t>
  </si>
  <si>
    <t>"Zn, with a little Fe"</t>
  </si>
  <si>
    <t>Loss</t>
  </si>
  <si>
    <t>"Loss and oxygen, &amp;c"</t>
  </si>
  <si>
    <t>Bronze needle, Southwark, Romano-British</t>
  </si>
  <si>
    <t>Armlet No. 1, Aboyne</t>
  </si>
  <si>
    <t>Armlet No. 2, Aboyne</t>
  </si>
  <si>
    <r>
      <t>Kelt (Palstaab) von Ji</t>
    </r>
    <r>
      <rPr>
        <sz val="10"/>
        <rFont val="Times New Roman"/>
        <family val="1"/>
      </rPr>
      <t>ċ</t>
    </r>
    <r>
      <rPr>
        <sz val="10"/>
        <rFont val="Arial"/>
        <family val="2"/>
      </rPr>
      <t>inëves</t>
    </r>
  </si>
  <si>
    <t>Hawranek</t>
  </si>
  <si>
    <t>Kelt (Palstaab) von Duban</t>
  </si>
  <si>
    <t>Leibich</t>
  </si>
  <si>
    <t>Armring von Jinec</t>
  </si>
  <si>
    <r>
      <t xml:space="preserve">Kelt aus der </t>
    </r>
    <r>
      <rPr>
        <sz val="10"/>
        <rFont val="Times New Roman"/>
        <family val="1"/>
      </rPr>
      <t>Šá</t>
    </r>
    <r>
      <rPr>
        <sz val="10"/>
        <rFont val="Arial"/>
        <family val="2"/>
      </rPr>
      <t>rka</t>
    </r>
  </si>
  <si>
    <t>Hlasiwetz</t>
  </si>
  <si>
    <t>Armring von Stockau</t>
  </si>
  <si>
    <t>Spange von Želenic</t>
  </si>
  <si>
    <t>Liebich</t>
  </si>
  <si>
    <t>Henkel vom Podmokler Kessel</t>
  </si>
  <si>
    <t>Quadrat</t>
  </si>
  <si>
    <r>
      <t>Ring von der Panensk</t>
    </r>
    <r>
      <rPr>
        <sz val="10"/>
        <rFont val="Times New Roman"/>
        <family val="1"/>
      </rPr>
      <t>á</t>
    </r>
  </si>
  <si>
    <t>Adam</t>
  </si>
  <si>
    <t>X</t>
  </si>
  <si>
    <t>Hahn von Hohenfurt</t>
  </si>
  <si>
    <t>XI</t>
  </si>
  <si>
    <r>
      <t>Antik L</t>
    </r>
    <r>
      <rPr>
        <sz val="10"/>
        <rFont val="Times New Roman"/>
        <family val="1"/>
      </rPr>
      <t>öw</t>
    </r>
    <r>
      <rPr>
        <sz val="10"/>
        <rFont val="Arial"/>
        <family val="2"/>
      </rPr>
      <t>enfigur</t>
    </r>
  </si>
  <si>
    <t xml:space="preserve">Hawranek 1853. c </t>
  </si>
  <si>
    <t xml:space="preserve">Hawranek 1853. d </t>
  </si>
  <si>
    <t xml:space="preserve">Hawranek 1853. e </t>
  </si>
  <si>
    <t>Wocel 1854. IV</t>
  </si>
  <si>
    <t>Wocel 1854. III</t>
  </si>
  <si>
    <t>As 0.14 Sch. 0.17</t>
  </si>
  <si>
    <t>As 1.39 Sch. 0.33</t>
  </si>
  <si>
    <t>Wocel 1854. VII</t>
  </si>
  <si>
    <t>Wocel 1854. V</t>
  </si>
  <si>
    <t>Fe 0.75</t>
  </si>
  <si>
    <t>Wocel 1854. VIII</t>
  </si>
  <si>
    <t>Seyffarth 1826. p. 95</t>
  </si>
  <si>
    <t>Sch. Sp. Berlust 0.23</t>
  </si>
  <si>
    <t>Giradin 1853</t>
  </si>
  <si>
    <t>5. Alte Bronzen.</t>
  </si>
  <si>
    <t>a) Gallisches Beil</t>
  </si>
  <si>
    <r>
      <t>b) Etruskisches Gef</t>
    </r>
    <r>
      <rPr>
        <sz val="10"/>
        <rFont val="Courier New"/>
        <family val="3"/>
      </rPr>
      <t>ä</t>
    </r>
    <r>
      <rPr>
        <sz val="10"/>
        <rFont val="Arial"/>
        <family val="2"/>
      </rPr>
      <t>ss</t>
    </r>
  </si>
  <si>
    <t>Eisen und Zink 0.85</t>
  </si>
  <si>
    <t>c) Alter Spiegel</t>
  </si>
  <si>
    <r>
      <t>d) Verzierung eines S</t>
    </r>
    <r>
      <rPr>
        <sz val="10"/>
        <rFont val="Courier New"/>
        <family val="3"/>
      </rPr>
      <t>ä</t>
    </r>
    <r>
      <rPr>
        <sz val="10"/>
        <rFont val="Arial"/>
        <family val="2"/>
      </rPr>
      <t>belwehrgehenks</t>
    </r>
  </si>
  <si>
    <t>e) Ring von demselben Kirchof</t>
  </si>
  <si>
    <t xml:space="preserve">f) Schnalle </t>
  </si>
  <si>
    <t>Eine andere Partie Ringe</t>
  </si>
  <si>
    <t>g) Glocken in Rouen (i)</t>
  </si>
  <si>
    <t>Fe und Zn 1.6</t>
  </si>
  <si>
    <t>g) Glocken in Rouen (ii)</t>
  </si>
  <si>
    <t>h) Eine klammer, Rouen</t>
  </si>
  <si>
    <r>
      <t>6. Alte M</t>
    </r>
    <r>
      <rPr>
        <b/>
        <sz val="10"/>
        <rFont val="Courier New"/>
        <family val="3"/>
      </rPr>
      <t>ü</t>
    </r>
    <r>
      <rPr>
        <b/>
        <sz val="10"/>
        <rFont val="Arial"/>
        <family val="2"/>
      </rPr>
      <t>nzen</t>
    </r>
  </si>
  <si>
    <t>a. Antonia Augusta und Titus Claudius Caesar Augustus</t>
  </si>
  <si>
    <t>b. Augustus Domitianus Consul</t>
  </si>
  <si>
    <t>c. Imper. Caes. Nerva Trajan Aug. German</t>
  </si>
  <si>
    <t>d. Marcus Anton. Aug. Imperat.</t>
  </si>
  <si>
    <t>e. Marcus Aurel. Commod. Aug.</t>
  </si>
  <si>
    <t>f. Alexander Severus</t>
  </si>
  <si>
    <t>g. Kaiser Phil. Aug., dem Vater</t>
  </si>
  <si>
    <r>
      <t>7. Analysen verschiedener alter Bleibruchst</t>
    </r>
    <r>
      <rPr>
        <b/>
        <sz val="10"/>
        <rFont val="Courier New"/>
        <family val="3"/>
      </rPr>
      <t>ü</t>
    </r>
    <r>
      <rPr>
        <b/>
        <sz val="10"/>
        <rFont val="Arial"/>
        <family val="2"/>
      </rPr>
      <t>cke</t>
    </r>
  </si>
  <si>
    <r>
      <t>a. Ein st</t>
    </r>
    <r>
      <rPr>
        <sz val="10"/>
        <rFont val="Courier New"/>
        <family val="3"/>
      </rPr>
      <t>ü</t>
    </r>
    <r>
      <rPr>
        <sz val="10"/>
        <rFont val="Arial"/>
        <family val="2"/>
      </rPr>
      <t>ck von dem Sarg der Gundreda</t>
    </r>
  </si>
  <si>
    <r>
      <t>b. Bleisarg aus dem r</t>
    </r>
    <r>
      <rPr>
        <sz val="10"/>
        <rFont val="Courier New"/>
        <family val="3"/>
      </rPr>
      <t>ö</t>
    </r>
    <r>
      <rPr>
        <sz val="10"/>
        <rFont val="Arial"/>
        <family val="2"/>
      </rPr>
      <t>mischen Kirchof von Cany</t>
    </r>
  </si>
  <si>
    <t>c. Bleiflasche in einem Cinerarium</t>
  </si>
  <si>
    <t>d. Das Blei</t>
  </si>
  <si>
    <r>
      <t>8. Gegenst</t>
    </r>
    <r>
      <rPr>
        <b/>
        <sz val="10"/>
        <rFont val="Courier New"/>
        <family val="3"/>
      </rPr>
      <t>ä</t>
    </r>
    <r>
      <rPr>
        <b/>
        <sz val="10"/>
        <rFont val="Arial"/>
        <family val="2"/>
      </rPr>
      <t>nde aus Silber und Gold</t>
    </r>
  </si>
  <si>
    <t>Eine wahrshceinilch versilbert</t>
  </si>
  <si>
    <t>Girardin 1853. 6c</t>
  </si>
  <si>
    <t>Girardin 1853. 6d</t>
  </si>
  <si>
    <t>Girardin 1853. 6e</t>
  </si>
  <si>
    <t>Commaille 1863. 6. 4.</t>
  </si>
  <si>
    <t>Girardin 1853. 6g</t>
  </si>
  <si>
    <t>Cu 78.5</t>
  </si>
  <si>
    <t>Cu 85.85 Sn 14.15 Eisen und Blei Sp.</t>
  </si>
  <si>
    <t>Girardin 1853. 5g (i)</t>
  </si>
  <si>
    <t xml:space="preserve">Girardin 1853. 5d </t>
  </si>
  <si>
    <t>Fe spur</t>
  </si>
  <si>
    <t>Girardin 1853. 5e</t>
  </si>
  <si>
    <t>Girardin 1853. 5f (ii)</t>
  </si>
  <si>
    <t>Girardin 1853. 5f (i)</t>
  </si>
  <si>
    <t>Girardin 1853. 5h</t>
  </si>
  <si>
    <t>Girardin 1853. 6f</t>
  </si>
  <si>
    <t>Girardin 1853. 5a</t>
  </si>
  <si>
    <t>Girardin 1853. 5c</t>
  </si>
  <si>
    <t>Salvétat 1850. p.362</t>
  </si>
  <si>
    <t>Salvétat 1850. p.363</t>
  </si>
  <si>
    <t>perte 0.46</t>
  </si>
  <si>
    <t>Cu 79.93 perte 0.84</t>
  </si>
  <si>
    <t>Gain</t>
  </si>
  <si>
    <t>Palstave</t>
  </si>
  <si>
    <t>Wilson, G.</t>
  </si>
  <si>
    <t>Large bronze cauldron</t>
  </si>
  <si>
    <t>Leaf-shaped sword</t>
  </si>
  <si>
    <t>Roman camp-kettle</t>
  </si>
  <si>
    <t>Axe head</t>
  </si>
  <si>
    <t>Bronze cauldron</t>
  </si>
  <si>
    <t>p. 246</t>
  </si>
  <si>
    <t>Sword no. 1. Very brittle</t>
  </si>
  <si>
    <t>Professor E. Davy</t>
  </si>
  <si>
    <t>Sword no. 2. Much more malleable</t>
  </si>
  <si>
    <t>Pb and Fe</t>
  </si>
  <si>
    <t>p.247</t>
  </si>
  <si>
    <t>Wilson. G</t>
  </si>
  <si>
    <t>Wilson, D. 1851. 1</t>
  </si>
  <si>
    <t>Wilson, D. 1851. 2</t>
  </si>
  <si>
    <t>Wilson, D. 1851. 3</t>
  </si>
  <si>
    <t>Wilson, D. 1851. 4</t>
  </si>
  <si>
    <t>Wilson, D. 1851. 5</t>
  </si>
  <si>
    <t>Wilson, D. 1851. 6</t>
  </si>
  <si>
    <t>Wilson, D. p247 1</t>
  </si>
  <si>
    <t>Wilson, D. p247 2</t>
  </si>
  <si>
    <t xml:space="preserve"> Davy E.</t>
  </si>
  <si>
    <t>Pb and Fe 2.83</t>
  </si>
  <si>
    <t xml:space="preserve">Blech. (Diese and die folgende 7 Nummern, am Rhein gefunden, habe ich von Herrn Hofantiquar Pickert erhalten).  </t>
  </si>
  <si>
    <t xml:space="preserve">Blech. </t>
  </si>
  <si>
    <r>
      <t>R</t>
    </r>
    <r>
      <rPr>
        <sz val="10"/>
        <rFont val="Courier New"/>
        <family val="3"/>
      </rPr>
      <t>ö</t>
    </r>
    <r>
      <rPr>
        <sz val="10"/>
        <rFont val="Arial"/>
        <family val="2"/>
      </rPr>
      <t xml:space="preserve">hrchen. </t>
    </r>
  </si>
  <si>
    <t>- !</t>
  </si>
  <si>
    <r>
      <t>K</t>
    </r>
    <r>
      <rPr>
        <sz val="10"/>
        <rFont val="Courier New"/>
        <family val="3"/>
      </rPr>
      <t>ü</t>
    </r>
    <r>
      <rPr>
        <sz val="10"/>
        <rFont val="Arial"/>
        <family val="2"/>
      </rPr>
      <t>nzel.</t>
    </r>
  </si>
  <si>
    <t>Seyffarth.</t>
  </si>
  <si>
    <t>Fr. Jahn.</t>
  </si>
  <si>
    <t xml:space="preserve">Liebich. </t>
  </si>
  <si>
    <t xml:space="preserve">Quadrat. </t>
  </si>
  <si>
    <t>Stolba.</t>
  </si>
  <si>
    <r>
      <t>G</t>
    </r>
    <r>
      <rPr>
        <sz val="10"/>
        <rFont val="Courier New"/>
        <family val="3"/>
      </rPr>
      <t>ö</t>
    </r>
    <r>
      <rPr>
        <sz val="10"/>
        <rFont val="Arial"/>
        <family val="2"/>
      </rPr>
      <t xml:space="preserve">rgey. </t>
    </r>
  </si>
  <si>
    <t xml:space="preserve">Hlasiwetz. </t>
  </si>
  <si>
    <t>Short sword or large dagger</t>
  </si>
  <si>
    <t>Sword with half-round ridge</t>
  </si>
  <si>
    <t>Knife blade, yellowish red</t>
  </si>
  <si>
    <t xml:space="preserve">Knife blade, copper </t>
  </si>
  <si>
    <t>Tweezers</t>
  </si>
  <si>
    <t>Socketed celt</t>
  </si>
  <si>
    <t>Ring</t>
  </si>
  <si>
    <t>Twisted bar</t>
  </si>
  <si>
    <t>Triangular bar</t>
  </si>
  <si>
    <t>Berzelius 1836-7, 1</t>
  </si>
  <si>
    <t>Berzelius 1836-7, 2</t>
  </si>
  <si>
    <t>Berzelius 1836-7, 3</t>
  </si>
  <si>
    <t>Berzelius 1836-7, 4</t>
  </si>
  <si>
    <t>Berzelius 1836-7, 5</t>
  </si>
  <si>
    <t>Berzelius 1836-7, 6</t>
  </si>
  <si>
    <t>Berzelius 1836-7, 7</t>
  </si>
  <si>
    <t>Berzelius 1836-7, 8</t>
  </si>
  <si>
    <t>Sn 10.60%, Ni 0.59%</t>
  </si>
  <si>
    <t>Berzelius 1836-7, 9</t>
  </si>
  <si>
    <t>Berzelius 1836-7, 10</t>
  </si>
  <si>
    <t>Klaproth 1792 No. 9</t>
  </si>
  <si>
    <t>Klaproth 1792 No. 10</t>
  </si>
  <si>
    <t>Klaproth 1792 No. 11</t>
  </si>
  <si>
    <t>Klaproth 1792 No. 12</t>
  </si>
  <si>
    <t>Klaproth 1792 No. 13</t>
  </si>
  <si>
    <t>Klaproth 1792 No. 14</t>
  </si>
  <si>
    <t>Klaproth 1792 No. 15</t>
  </si>
  <si>
    <r>
      <t xml:space="preserve">44. IV. Beitrag zur </t>
    </r>
    <r>
      <rPr>
        <b/>
        <sz val="10"/>
        <rFont val="Times New Roman"/>
        <family val="1"/>
      </rPr>
      <t>ä</t>
    </r>
    <r>
      <rPr>
        <b/>
        <sz val="10"/>
        <rFont val="Arial"/>
        <family val="2"/>
      </rPr>
      <t>ltern numismatischen Dokimasie ("Fortsetzung) ("Gelesen in der Akad. D. W. am 19ten M</t>
    </r>
    <r>
      <rPr>
        <b/>
        <sz val="10"/>
        <rFont val="Times New Roman"/>
        <family val="1"/>
      </rPr>
      <t>ä</t>
    </r>
    <r>
      <rPr>
        <b/>
        <sz val="10"/>
        <rFont val="Arial"/>
        <family val="2"/>
      </rPr>
      <t>rz 1807")</t>
    </r>
  </si>
  <si>
    <r>
      <t>76. VII.  Chemische Untersuchung eherner Waffen und Ger</t>
    </r>
    <r>
      <rPr>
        <b/>
        <sz val="10"/>
        <rFont val="Times New Roman"/>
        <family val="1"/>
      </rPr>
      <t>ä</t>
    </r>
    <r>
      <rPr>
        <b/>
        <sz val="10"/>
        <rFont val="Arial"/>
        <family val="2"/>
      </rPr>
      <t>the ("Gelesen in der Akad. d. Wissensch. d 22 Oct 1807")</t>
    </r>
  </si>
  <si>
    <t xml:space="preserve"> I. Untersuchung eines antiken Schwerdts</t>
  </si>
  <si>
    <r>
      <t>II. Untersuchung der Metallmasse antiker sichel</t>
    </r>
    <r>
      <rPr>
        <sz val="10"/>
        <rFont val="Times New Roman"/>
        <family val="1"/>
      </rPr>
      <t>ähnlicher Messer.</t>
    </r>
  </si>
  <si>
    <t>III. Untersuchung der Metallmasse eines antiken Ringes</t>
  </si>
  <si>
    <r>
      <t>IV. Untersuchung eines Fragments von einer griechischen Waffenr</t>
    </r>
    <r>
      <rPr>
        <sz val="10"/>
        <rFont val="Times New Roman"/>
        <family val="1"/>
      </rPr>
      <t>ü</t>
    </r>
    <r>
      <rPr>
        <sz val="10"/>
        <rFont val="Arial"/>
        <family val="2"/>
      </rPr>
      <t xml:space="preserve">stung </t>
    </r>
  </si>
  <si>
    <r>
      <t>V. Untersuchung antiker N</t>
    </r>
    <r>
      <rPr>
        <sz val="10"/>
        <rFont val="Times New Roman"/>
        <family val="1"/>
      </rPr>
      <t>ä</t>
    </r>
    <r>
      <rPr>
        <sz val="10"/>
        <rFont val="Arial"/>
        <family val="2"/>
      </rPr>
      <t>gel</t>
    </r>
  </si>
  <si>
    <t>VI. Untersuchung einer antiken ehernen Vase</t>
  </si>
  <si>
    <t>VII. Untersuchung der Metallmasse des Viergespanns von Chio</t>
  </si>
  <si>
    <r>
      <t>118. XI. Chemische Untersuchung der Bilds</t>
    </r>
    <r>
      <rPr>
        <b/>
        <sz val="10"/>
        <rFont val="Times New Roman"/>
        <family val="1"/>
      </rPr>
      <t>ä</t>
    </r>
    <r>
      <rPr>
        <b/>
        <sz val="10"/>
        <rFont val="Arial"/>
        <family val="2"/>
      </rPr>
      <t>ule des P</t>
    </r>
    <r>
      <rPr>
        <b/>
        <sz val="10"/>
        <rFont val="Times New Roman"/>
        <family val="1"/>
      </rPr>
      <t>ü</t>
    </r>
    <r>
      <rPr>
        <b/>
        <sz val="10"/>
        <rFont val="Arial"/>
        <family val="2"/>
      </rPr>
      <t>strichs zu Sondershausen ("Gelesen in der philomat. Gescellsch. zu Berlin, am 4ten April 1811.")</t>
    </r>
  </si>
  <si>
    <r>
      <t>127. XII. Chemische Untersuchung einiger alten Metallmassen aus der Stiftkirche zu Goslar ("Gelesen in der Akad. der Wissensch. den 16 M</t>
    </r>
    <r>
      <rPr>
        <b/>
        <sz val="10"/>
        <rFont val="Times New Roman"/>
        <family val="1"/>
      </rPr>
      <t>ä</t>
    </r>
    <r>
      <rPr>
        <b/>
        <sz val="10"/>
        <rFont val="Arial"/>
        <family val="2"/>
      </rPr>
      <t>rz 1809.")</t>
    </r>
  </si>
  <si>
    <t>Klaproth 1797</t>
  </si>
  <si>
    <t>Klaproth 1810</t>
  </si>
  <si>
    <r>
      <t>A. M</t>
    </r>
    <r>
      <rPr>
        <sz val="10"/>
        <rFont val="Times New Roman"/>
        <family val="1"/>
      </rPr>
      <t>ü</t>
    </r>
    <r>
      <rPr>
        <sz val="10"/>
        <rFont val="Arial"/>
        <family val="2"/>
      </rPr>
      <t>nze von Domitian</t>
    </r>
  </si>
  <si>
    <r>
      <t>B. M</t>
    </r>
    <r>
      <rPr>
        <sz val="10"/>
        <rFont val="Times New Roman"/>
        <family val="1"/>
      </rPr>
      <t>ü</t>
    </r>
    <r>
      <rPr>
        <sz val="10"/>
        <rFont val="Arial"/>
        <family val="2"/>
      </rPr>
      <t>nze von Antoninus Pius</t>
    </r>
  </si>
  <si>
    <r>
      <t>C. M</t>
    </r>
    <r>
      <rPr>
        <sz val="10"/>
        <rFont val="Times New Roman"/>
        <family val="1"/>
      </rPr>
      <t>ü</t>
    </r>
    <r>
      <rPr>
        <sz val="10"/>
        <rFont val="Arial"/>
        <family val="2"/>
      </rPr>
      <t xml:space="preserve">nze von der </t>
    </r>
    <r>
      <rPr>
        <sz val="10"/>
        <rFont val="Times New Roman"/>
        <family val="1"/>
      </rPr>
      <t>ä</t>
    </r>
    <r>
      <rPr>
        <sz val="10"/>
        <rFont val="Arial"/>
        <family val="2"/>
      </rPr>
      <t>ltern Fustina</t>
    </r>
  </si>
  <si>
    <r>
      <t>D. M</t>
    </r>
    <r>
      <rPr>
        <sz val="10"/>
        <rFont val="Times New Roman"/>
        <family val="1"/>
      </rPr>
      <t>ü</t>
    </r>
    <r>
      <rPr>
        <sz val="10"/>
        <rFont val="Arial"/>
        <family val="2"/>
      </rPr>
      <t>nze von Commodus</t>
    </r>
  </si>
  <si>
    <r>
      <t>Romaines des empereurs depuis N</t>
    </r>
    <r>
      <rPr>
        <sz val="10"/>
        <rFont val="Times New Roman"/>
        <family val="1"/>
      </rPr>
      <t>é</t>
    </r>
    <r>
      <rPr>
        <sz val="10"/>
        <rFont val="Arial"/>
        <family val="2"/>
      </rPr>
      <t>ron</t>
    </r>
  </si>
  <si>
    <r>
      <t>Assez mall</t>
    </r>
    <r>
      <rPr>
        <sz val="10"/>
        <rFont val="Times New Roman"/>
        <family val="1"/>
      </rPr>
      <t>é</t>
    </r>
    <r>
      <rPr>
        <sz val="10"/>
        <rFont val="Arial"/>
        <family val="2"/>
      </rPr>
      <t>able</t>
    </r>
  </si>
  <si>
    <r>
      <t>Tr</t>
    </r>
    <r>
      <rPr>
        <sz val="10"/>
        <rFont val="Arial"/>
        <family val="2"/>
      </rPr>
      <t>ès-aigre,</t>
    </r>
    <r>
      <rPr>
        <sz val="10"/>
        <rFont val="Times New Roman"/>
        <family val="1"/>
      </rPr>
      <t>é</t>
    </r>
    <r>
      <rPr>
        <sz val="10"/>
        <rFont val="Arial"/>
        <family val="2"/>
      </rPr>
      <t>clatant sous le ciseau</t>
    </r>
  </si>
  <si>
    <t>Un peu plus malléable que le no. 2</t>
  </si>
  <si>
    <t>Plus aigre que tous les nos. précédens</t>
  </si>
  <si>
    <t>Presque malléable</t>
  </si>
  <si>
    <t>Aigre et fragile</t>
  </si>
  <si>
    <t>Gauloises</t>
  </si>
  <si>
    <t>Très-aigre</t>
  </si>
  <si>
    <t>Le plus aigre et le plus fragile (sa couler étoit celle d'acier, mais un peu plus sombre)</t>
  </si>
  <si>
    <t>Clou antique</t>
  </si>
  <si>
    <t>This should be 6.92%</t>
  </si>
  <si>
    <t>wt sample (gr)</t>
  </si>
  <si>
    <t>wt Sn (gr)</t>
  </si>
  <si>
    <t>My calculation</t>
  </si>
  <si>
    <r>
      <t>Diz</t>
    </r>
    <r>
      <rPr>
        <sz val="10"/>
        <rFont val="Times New Roman"/>
        <family val="1"/>
      </rPr>
      <t>é</t>
    </r>
    <r>
      <rPr>
        <sz val="10"/>
        <rFont val="Arial"/>
        <family val="2"/>
      </rPr>
      <t xml:space="preserve"> 1790</t>
    </r>
  </si>
  <si>
    <t>Grecques de Syracuse</t>
  </si>
  <si>
    <t>Épée 1</t>
  </si>
  <si>
    <t>Épée 2</t>
  </si>
  <si>
    <t>Épée 3</t>
  </si>
  <si>
    <t>(Darcet)</t>
  </si>
  <si>
    <t>Anneu élastque de bronze</t>
  </si>
  <si>
    <t>rivet in 2</t>
  </si>
  <si>
    <t>Mongez 1804b ("Lu le 8 frimaire an 10")</t>
  </si>
  <si>
    <t>Mongez 1804a ("Lu le 16 prairial an 9")</t>
  </si>
  <si>
    <t>Klaproth 1815. 76. VII. IV</t>
  </si>
  <si>
    <t>Klaproth 1815. 76. VII. VI</t>
  </si>
  <si>
    <t>Klaproth 1815. 76. VII. VII</t>
  </si>
  <si>
    <t>Klaproth 1815. 21. IIIA. 1</t>
  </si>
  <si>
    <t>Klaproth 1815. 21. IIIA. 2</t>
  </si>
  <si>
    <t>Klaproth 1815. 21. IIIA. 3</t>
  </si>
  <si>
    <t>Klaproth 1815. 21. IIIA. 4</t>
  </si>
  <si>
    <t>Klaproth 1815. 21. IIIA. 5</t>
  </si>
  <si>
    <t>Klaproth 1815. 21. IIIA. 6</t>
  </si>
  <si>
    <t>Klaproth 1815. 64. VI.</t>
  </si>
  <si>
    <t>(e) Mémoires de l'Institut nation. etc. Litterature et beaux arts. Tome V. p. 187 et 496. (Mongez)</t>
  </si>
  <si>
    <t>Klaproth 1815. 76.VII. I</t>
  </si>
  <si>
    <t>Klaproth 1815. 76.VII. IIa</t>
  </si>
  <si>
    <t>Klaproth 1815. 76.VII. V</t>
  </si>
  <si>
    <t>Klaproth 1815. 76.VII. III</t>
  </si>
  <si>
    <t>Klaproth 1815. 76.VII. IIb</t>
  </si>
  <si>
    <t>Klaproth 1815. 118. XI.</t>
  </si>
  <si>
    <t>Klaproth 1815. 127. XII. II</t>
  </si>
  <si>
    <t>Klaproth 1815. 127. XII. IV</t>
  </si>
  <si>
    <t>Klaproth 1815. 21. IIIB. 10.</t>
  </si>
  <si>
    <t>Klaproth 1815. 21. IIIB. 11.</t>
  </si>
  <si>
    <t>Klaproth 1815. 21. IIIB. 12.</t>
  </si>
  <si>
    <t>Klaproth 1815. 21. IIIB. 14</t>
  </si>
  <si>
    <t xml:space="preserve"> </t>
  </si>
  <si>
    <t>Klaproth 1815. 21. IIIB. 15</t>
  </si>
  <si>
    <t>Eisen 0.28%</t>
  </si>
  <si>
    <t>Klaproth 1815. 21. IIIB . 13</t>
  </si>
  <si>
    <t>Klaproth 1815. 93. VIII.</t>
  </si>
  <si>
    <t>Klaproth 1815. 65. V. 1</t>
  </si>
  <si>
    <t>Klaproth 1815. 65. V. 2</t>
  </si>
  <si>
    <t>Klaproth 1815. 127. XII. III</t>
  </si>
  <si>
    <t>Klaproth 1815. 127. XII. I</t>
  </si>
  <si>
    <t>Klaproth 1815. 21. IIIB. 7</t>
  </si>
  <si>
    <t>Klaproth 1815. 21. IIIB. 8</t>
  </si>
  <si>
    <t>Klaproth 1815. 21. IIIB. 9</t>
  </si>
  <si>
    <t>Mongez 1804a (Darcet)</t>
  </si>
  <si>
    <t>Mongez gives Cu 87.47, Sn 12.53</t>
  </si>
  <si>
    <t>Mongez1804b (Darcet) II</t>
  </si>
  <si>
    <t>Mongez1804b (Darcet) I</t>
  </si>
  <si>
    <t>Mongez1804b (Darcet) III</t>
  </si>
  <si>
    <t>Mongez1804b (Darcet) II n</t>
  </si>
  <si>
    <t>Eisen 0.37%</t>
  </si>
  <si>
    <t>Phillips 1852. 1</t>
  </si>
  <si>
    <t>Phillips 1852. 2</t>
  </si>
  <si>
    <t>Phillips 1852. 3</t>
  </si>
  <si>
    <t>Phillips 1852. 4</t>
  </si>
  <si>
    <t>Phillips 1852. 5</t>
  </si>
  <si>
    <t>Phillips 1852. 6</t>
  </si>
  <si>
    <t>Phillips 1852. 7</t>
  </si>
  <si>
    <t>Phillips 1852. 10</t>
  </si>
  <si>
    <t>Phillips 1852. 11</t>
  </si>
  <si>
    <t>Phillips 1852. 12</t>
  </si>
  <si>
    <t>Phillips 1852. 13</t>
  </si>
  <si>
    <t>Phillips 1852. 14</t>
  </si>
  <si>
    <t>Phillips 1852. 23</t>
  </si>
  <si>
    <t>Phillips 1852. 24</t>
  </si>
  <si>
    <t>Phillips 1852. 26</t>
  </si>
  <si>
    <t>Phillips 1852. 25</t>
  </si>
  <si>
    <t>Phillips 1852. 28.</t>
  </si>
  <si>
    <t>Phillips 1852. 29.</t>
  </si>
  <si>
    <t>Phillips 1852. 30.</t>
  </si>
  <si>
    <t>Phillips 1852. 31.</t>
  </si>
  <si>
    <t>Phillips 1852. 32.</t>
  </si>
  <si>
    <t>Phillips 1852. 33.</t>
  </si>
  <si>
    <t>Phillips 1852. 34</t>
  </si>
  <si>
    <t>Phillips 1852. 35</t>
  </si>
  <si>
    <t>Phillips 1852. 36</t>
  </si>
  <si>
    <t>Phillips 1852. 37</t>
  </si>
  <si>
    <t>Victorinus. Phillips gives more data</t>
  </si>
  <si>
    <t>Phillips gives more data. Ag 1.15%</t>
  </si>
  <si>
    <t>Phillips gives more data.</t>
  </si>
  <si>
    <t>Phillips 1852. 34.</t>
  </si>
  <si>
    <t>Phillips 1852. 35.</t>
  </si>
  <si>
    <t>Phillips 1852. 36.</t>
  </si>
  <si>
    <t>Phillips 1852. 37.</t>
  </si>
  <si>
    <t>Phillips 1852. 9</t>
  </si>
  <si>
    <t>Phillips 1852. 15</t>
  </si>
  <si>
    <r>
      <t>Ringst</t>
    </r>
    <r>
      <rPr>
        <sz val="10"/>
        <rFont val="Courier New"/>
        <family val="3"/>
      </rPr>
      <t>ü</t>
    </r>
    <r>
      <rPr>
        <sz val="10"/>
        <rFont val="Arial"/>
        <family val="2"/>
      </rPr>
      <t>ck aus dem Neuenburgersee. E. Desor.</t>
    </r>
  </si>
  <si>
    <t>Haarnadel aus dem Neuenburgersee. E. Desor.</t>
  </si>
  <si>
    <t>Armring von ebendaher. E. Desor.</t>
  </si>
  <si>
    <t>Griechische Bronze von Kertsch in der Krimm. V. Bonstetten.</t>
  </si>
  <si>
    <t>Etruskische Kette von Cornetto. v. Bonstetten.</t>
  </si>
  <si>
    <t>Armschlaufe von Ins. v. Bonstetten.</t>
  </si>
  <si>
    <r>
      <t>Fragment einer r</t>
    </r>
    <r>
      <rPr>
        <sz val="10"/>
        <rFont val="Courier New"/>
        <family val="3"/>
      </rPr>
      <t>ö</t>
    </r>
    <r>
      <rPr>
        <sz val="10"/>
        <rFont val="Arial"/>
        <family val="2"/>
      </rPr>
      <t>mischen Fibula. v. Bonstetten.</t>
    </r>
  </si>
  <si>
    <t>Blechfragment von der Tiefenau. v. Bonstetten.</t>
  </si>
  <si>
    <t>Fragment einer Urne von Rances. v. Bonstetten.</t>
  </si>
  <si>
    <t>Spiralfeder aus Ungarn. v. Bonstetten.</t>
  </si>
  <si>
    <t>Spitze einer Fibula von Alba-Longa. v. Bonstetten.</t>
  </si>
  <si>
    <t>Ring einer Schmuckkette von Sinneringen. v. Bonstetten.</t>
  </si>
  <si>
    <t>Glied einer Schmuckkette von Oberhofen.v. Bonstetten.</t>
  </si>
  <si>
    <t>Radnabenzierrath von Ins. v. Bonstetten.</t>
  </si>
  <si>
    <r>
      <t>Bronze-Vase aus den Gr</t>
    </r>
    <r>
      <rPr>
        <sz val="10"/>
        <rFont val="Courier New"/>
        <family val="3"/>
      </rPr>
      <t>ä</t>
    </r>
    <r>
      <rPr>
        <sz val="10"/>
        <rFont val="Arial"/>
        <family val="2"/>
      </rPr>
      <t>bern von Ins. v. Bonstetten.</t>
    </r>
  </si>
  <si>
    <t>Ringfragment von Hageneck am Bielersee. E. Desor.</t>
  </si>
  <si>
    <t>Fibula von Sieverstadt bei Flensburg. A. v. Morlot</t>
  </si>
  <si>
    <r>
      <t>Armring von Seeb</t>
    </r>
    <r>
      <rPr>
        <sz val="10"/>
        <rFont val="Courier New"/>
        <family val="3"/>
      </rPr>
      <t>ü</t>
    </r>
    <r>
      <rPr>
        <sz val="10"/>
        <rFont val="Arial"/>
        <family val="2"/>
      </rPr>
      <t>hl bei Thun. Dr. L. Stanz.</t>
    </r>
  </si>
  <si>
    <t>Wagenbecken von Peccatel. Dr. Lisch.</t>
  </si>
  <si>
    <r>
      <t>Pl</t>
    </r>
    <r>
      <rPr>
        <sz val="10"/>
        <rFont val="Courier New"/>
        <family val="3"/>
      </rPr>
      <t>ä</t>
    </r>
    <r>
      <rPr>
        <sz val="10"/>
        <rFont val="Arial"/>
        <family val="2"/>
      </rPr>
      <t>ttchen von Seeb</t>
    </r>
    <r>
      <rPr>
        <sz val="10"/>
        <rFont val="Courier New"/>
        <family val="3"/>
      </rPr>
      <t>ü</t>
    </r>
    <r>
      <rPr>
        <sz val="10"/>
        <rFont val="Arial"/>
        <family val="2"/>
      </rPr>
      <t>h</t>
    </r>
    <r>
      <rPr>
        <sz val="10"/>
        <rFont val="Arial"/>
        <family val="2"/>
      </rPr>
      <t>l bei Thun. Dr. L. Stanz.</t>
    </r>
  </si>
  <si>
    <t>Bronzeschwert von Ober-Illau, Kt. Luzern. Dr. Schneller.</t>
  </si>
  <si>
    <t>Giessform eines Kelt von Morsee.  F. Forel.</t>
  </si>
  <si>
    <t>Haarnadel von Clarens. A. v. Morlot.</t>
  </si>
  <si>
    <t>Haarnadel von Villeneuve. A. v. Morlot.</t>
  </si>
  <si>
    <r>
      <t>Alt-griechische Bronze. K. M</t>
    </r>
    <r>
      <rPr>
        <sz val="10"/>
        <rFont val="Courier New"/>
        <family val="3"/>
      </rPr>
      <t>ü</t>
    </r>
    <r>
      <rPr>
        <sz val="10"/>
        <rFont val="Arial"/>
        <family val="2"/>
      </rPr>
      <t>ller-Fellenberg.</t>
    </r>
  </si>
  <si>
    <r>
      <t>Ohrring von Castaniatissa auf Eub</t>
    </r>
    <r>
      <rPr>
        <sz val="10"/>
        <rFont val="Courier New"/>
        <family val="3"/>
      </rPr>
      <t>ö</t>
    </r>
    <r>
      <rPr>
        <sz val="10"/>
        <rFont val="Arial"/>
        <family val="2"/>
      </rPr>
      <t>a. K. M</t>
    </r>
    <r>
      <rPr>
        <sz val="10"/>
        <rFont val="Courier New"/>
        <family val="3"/>
      </rPr>
      <t>ü</t>
    </r>
    <r>
      <rPr>
        <sz val="10"/>
        <rFont val="Arial"/>
        <family val="2"/>
      </rPr>
      <t>ller-Fellenberg</t>
    </r>
  </si>
  <si>
    <t>SchaIle von eben daher. K. Müller-Fellenberg</t>
  </si>
  <si>
    <r>
      <t>Statuette der Artemis von Pagonda auf Eub</t>
    </r>
    <r>
      <rPr>
        <sz val="10"/>
        <rFont val="Courier New"/>
        <family val="3"/>
      </rPr>
      <t>ö</t>
    </r>
    <r>
      <rPr>
        <sz val="10"/>
        <rFont val="Arial"/>
        <family val="2"/>
      </rPr>
      <t>a. K. Müller-Fellenberg</t>
    </r>
  </si>
  <si>
    <t>Geschmolzene Masse von Muttenz, Baselland. Dr. F. Keller.</t>
  </si>
  <si>
    <r>
      <t>Bronzevase von Russikon, Kt. Z</t>
    </r>
    <r>
      <rPr>
        <sz val="10"/>
        <rFont val="Courier New"/>
        <family val="3"/>
      </rPr>
      <t>ü</t>
    </r>
    <r>
      <rPr>
        <sz val="10"/>
        <rFont val="Arial"/>
        <family val="2"/>
      </rPr>
      <t>rich. Dr. F. Keller.</t>
    </r>
  </si>
  <si>
    <r>
      <t>Schwert von Egg, Kt. Z</t>
    </r>
    <r>
      <rPr>
        <sz val="10"/>
        <rFont val="Courier New"/>
        <family val="3"/>
      </rPr>
      <t>ü</t>
    </r>
    <r>
      <rPr>
        <sz val="10"/>
        <rFont val="Arial"/>
        <family val="2"/>
      </rPr>
      <t>rich. Dr. F. Keller.</t>
    </r>
  </si>
  <si>
    <r>
      <t>Ringst</t>
    </r>
    <r>
      <rPr>
        <sz val="10"/>
        <rFont val="Courier New"/>
        <family val="3"/>
      </rPr>
      <t>ü</t>
    </r>
    <r>
      <rPr>
        <sz val="10"/>
        <rFont val="Arial"/>
        <family val="2"/>
      </rPr>
      <t>c</t>
    </r>
    <r>
      <rPr>
        <sz val="10"/>
        <rFont val="Arial"/>
        <family val="2"/>
      </rPr>
      <t>k von Debreczin in Ungarn. Dr. F. Keller.</t>
    </r>
  </si>
  <si>
    <t>Messer von Corcelette. F. Schwab.</t>
  </si>
  <si>
    <t>Schaftlappen eines Kelt von Corcelette. F. Schwab.</t>
  </si>
  <si>
    <t>Haarnadel von Corcelette, Kt. Neuenburg. F. Schwab.</t>
  </si>
  <si>
    <t>Schaftlappen eines Kelt von Nidau-Steinberg. F. Schwab.</t>
  </si>
  <si>
    <t>Messerklinge vom Nydau-Steinberg. Oberst F. Schwab.</t>
  </si>
  <si>
    <t>Haarnadel vom Nydau-Steinberg. Oberst F. Schwab.</t>
  </si>
  <si>
    <t>Göbel (10)</t>
  </si>
  <si>
    <t xml:space="preserve"> v. Santen</t>
  </si>
  <si>
    <t>Clarke (9)</t>
  </si>
  <si>
    <t>Vauquelin (9)</t>
  </si>
  <si>
    <t>Pearson</t>
  </si>
  <si>
    <t xml:space="preserve">Klaproth </t>
  </si>
  <si>
    <t>Davy (12)</t>
  </si>
  <si>
    <t xml:space="preserve">Moëssard </t>
  </si>
  <si>
    <t xml:space="preserve">v. Santen </t>
  </si>
  <si>
    <t>Fresenius (9)</t>
  </si>
  <si>
    <t>Bronsring, ur en Gallo-Rom. graf (350 e. Chr.)</t>
  </si>
  <si>
    <t xml:space="preserve">Arniring, f. i Meklenburg (Wend. Kirchh.) </t>
  </si>
  <si>
    <r>
      <t>Beslagsring p</t>
    </r>
    <r>
      <rPr>
        <sz val="10"/>
        <rFont val="Courier New"/>
        <family val="3"/>
      </rPr>
      <t>å</t>
    </r>
    <r>
      <rPr>
        <sz val="10"/>
        <rFont val="Arial"/>
        <family val="2"/>
      </rPr>
      <t xml:space="preserve"> en urna, f. i Meklenburg (Wend. Kirchh) </t>
    </r>
  </si>
  <si>
    <t>Etruskisk-Grekisk spegel, f. i en graf i Neapel</t>
  </si>
  <si>
    <t>Davy 1826. p56</t>
  </si>
  <si>
    <t>Also gives 'about 6% Sn, with a very minute quantity of As and Zn' for a mirror from Samos</t>
  </si>
  <si>
    <t>Thomson 1813. p. 209</t>
  </si>
  <si>
    <t>Cu by difference.</t>
  </si>
  <si>
    <t>Thomson 1813. p. 210</t>
  </si>
  <si>
    <t>Cu 80.427 Sn 19.573</t>
  </si>
  <si>
    <t>Schubarth 1839. p. 312*</t>
  </si>
  <si>
    <t>*Schubarth (1839). E.L. Schubarth, "Handbuch der Technichen Chemie" Vol. 2. p. 312 (D'Arcet).</t>
  </si>
  <si>
    <r>
      <t>H</t>
    </r>
    <r>
      <rPr>
        <sz val="10"/>
        <rFont val="Times New Roman"/>
        <family val="1"/>
      </rPr>
      <t>ü</t>
    </r>
    <r>
      <rPr>
        <sz val="10"/>
        <rFont val="Arial"/>
        <family val="2"/>
      </rPr>
      <t>nefeld (5)</t>
    </r>
  </si>
  <si>
    <t>Landerer (1841) (?)</t>
  </si>
  <si>
    <t>I . Kupfer der Hünengräber</t>
  </si>
  <si>
    <t>Framea von Goldberg</t>
  </si>
  <si>
    <t>II. Metalle der Kebelgräber</t>
  </si>
  <si>
    <t>A. Bronze der Kebelgräber</t>
  </si>
  <si>
    <t>Handberge von Prislich</t>
  </si>
  <si>
    <t>Schwert von Tarnow</t>
  </si>
  <si>
    <t>Heftel mit zwei Spiralplatten</t>
  </si>
  <si>
    <t>Metallspiegel von Sparrow</t>
  </si>
  <si>
    <t>Diadem von Wittenmoor</t>
  </si>
  <si>
    <t>Urne von Ruchow</t>
  </si>
  <si>
    <t>Framea von Satow</t>
  </si>
  <si>
    <t>B. Gold der Kebelgräber</t>
  </si>
  <si>
    <t>Fingerring von Ruchow</t>
  </si>
  <si>
    <t>Fingerring von Friederichsruhe</t>
  </si>
  <si>
    <t>C. Römische Bronze</t>
  </si>
  <si>
    <t>Krater von Groβ-=Kelle</t>
  </si>
  <si>
    <t>D. Ausländische Bronze</t>
  </si>
  <si>
    <t>Commandostab von Hansdorf</t>
  </si>
  <si>
    <t>III. Bronze der Wendenkirchhöfe</t>
  </si>
  <si>
    <t>Beschlagring von Ludwigslust</t>
  </si>
  <si>
    <t>Armring von Ludwigslust</t>
  </si>
  <si>
    <t>Heftel mit Spiralfeder</t>
  </si>
  <si>
    <t>Heftel mit Spiralfeder von Camin</t>
  </si>
  <si>
    <t>Geganstande</t>
  </si>
  <si>
    <t>Vaterland</t>
  </si>
  <si>
    <t>Schwert</t>
  </si>
  <si>
    <t>Marf Brandenberg</t>
  </si>
  <si>
    <t xml:space="preserve">Klaproth 1815. VII 1 </t>
  </si>
  <si>
    <t>Schönhof bei Stralfund</t>
  </si>
  <si>
    <t>H. u P.</t>
  </si>
  <si>
    <t>Hünefeld u. Picht 1827. 1</t>
  </si>
  <si>
    <t>Rügen</t>
  </si>
  <si>
    <t>Hünefeld u. Picht 1827. 4</t>
  </si>
  <si>
    <t>Hünefeld u. Picht 1827. 5</t>
  </si>
  <si>
    <t>Schonen</t>
  </si>
  <si>
    <t>Karnow in Metlenburg</t>
  </si>
  <si>
    <t>von Santen</t>
  </si>
  <si>
    <t>v. Santen u. Lisch 1844. 3</t>
  </si>
  <si>
    <t>Dänemark</t>
  </si>
  <si>
    <t>Berzelius 1836. 1</t>
  </si>
  <si>
    <t>Berzelius 1836. 2</t>
  </si>
  <si>
    <t>Berzelius 1836. 3</t>
  </si>
  <si>
    <t>Framea</t>
  </si>
  <si>
    <t>H u P.</t>
  </si>
  <si>
    <t>Satow in Metlenburg</t>
  </si>
  <si>
    <t>v. Santen u. Lisch 1844. 8</t>
  </si>
  <si>
    <t>Handberge</t>
  </si>
  <si>
    <t>Prislich in Metlenburg</t>
  </si>
  <si>
    <t>v. Santen u. Lisch 1844. 2</t>
  </si>
  <si>
    <t>Sichel</t>
  </si>
  <si>
    <t>Klaproth 1815. VII IIa</t>
  </si>
  <si>
    <t>Pincette</t>
  </si>
  <si>
    <t>Berzelius 1836. 6</t>
  </si>
  <si>
    <t>Messer</t>
  </si>
  <si>
    <t>Heftel</t>
  </si>
  <si>
    <t>Metlenburg</t>
  </si>
  <si>
    <t>v. Santen u. Lisch 1844. 4</t>
  </si>
  <si>
    <t>Diadem</t>
  </si>
  <si>
    <t>Wittenmoor in Metlenburg</t>
  </si>
  <si>
    <t>v. Santen u. Lisch 1844. 6</t>
  </si>
  <si>
    <t>Metallspiegel</t>
  </si>
  <si>
    <t>Sparow in Metlenburg</t>
  </si>
  <si>
    <t>v. Santen u. Lisch 1844. 5</t>
  </si>
  <si>
    <t>Urne</t>
  </si>
  <si>
    <t>Ruchow in Metlenburg</t>
  </si>
  <si>
    <t>v. Santen u. Lisch 1844. 7</t>
  </si>
  <si>
    <t>Ranzow auf Rügen</t>
  </si>
  <si>
    <t>Hünefeld u. Picht 1827. 2</t>
  </si>
  <si>
    <t>Sept coins du bronze antique'</t>
  </si>
  <si>
    <t>Where found</t>
  </si>
  <si>
    <t>tr.</t>
  </si>
  <si>
    <t>environs de Cherbourg</t>
  </si>
  <si>
    <t>?Nogent</t>
  </si>
  <si>
    <t>Camp Romain de Bresle</t>
  </si>
  <si>
    <t>Pont-Sainte-Maxence</t>
  </si>
  <si>
    <t>Bois des Ageux</t>
  </si>
  <si>
    <t>Cu et traces d'Argent; Sn et traces d'antimonie'</t>
  </si>
  <si>
    <r>
      <t>(8) A. Mo</t>
    </r>
    <r>
      <rPr>
        <sz val="10"/>
        <rFont val="Garamond"/>
        <family val="1"/>
      </rPr>
      <t>ë</t>
    </r>
    <r>
      <rPr>
        <sz val="10"/>
        <rFont val="Arial"/>
        <family val="2"/>
      </rPr>
      <t>ssard: Analyse verschiedener alten Broncest</t>
    </r>
    <r>
      <rPr>
        <sz val="10"/>
        <rFont val="Courier New"/>
        <family val="3"/>
      </rPr>
      <t>ü</t>
    </r>
    <r>
      <rPr>
        <sz val="10"/>
        <rFont val="Arial"/>
        <family val="2"/>
      </rPr>
      <t xml:space="preserve">cken, welche im Departement de l'Oise gefunden wurden. (I Erdmanns Journal Bd. 37, p. 255, ur Comptes rendus XXI 1277). </t>
    </r>
  </si>
  <si>
    <t>Moëssard 1845. 3</t>
  </si>
  <si>
    <t>Moëssard 1845. 6</t>
  </si>
  <si>
    <t>Moëssard 1845. 2</t>
  </si>
  <si>
    <t>Moëssard 1845. 7</t>
  </si>
  <si>
    <t>Cu et traces d'Argent'</t>
  </si>
  <si>
    <t>Moëssard 1845. 1</t>
  </si>
  <si>
    <t>Moëssard 1845. 5</t>
  </si>
  <si>
    <r>
      <t>Not Diz</t>
    </r>
    <r>
      <rPr>
        <sz val="10"/>
        <rFont val="Times New Roman"/>
        <family val="1"/>
      </rPr>
      <t>é</t>
    </r>
    <r>
      <rPr>
        <sz val="10"/>
        <rFont val="Arial"/>
        <family val="2"/>
      </rPr>
      <t xml:space="preserve"> 1790</t>
    </r>
  </si>
  <si>
    <t>hachette galoise, d'Elbeuf</t>
  </si>
  <si>
    <t>hachette gallo-romain</t>
  </si>
  <si>
    <t>poignard antique, d'Egypte</t>
  </si>
  <si>
    <t>Girardin 1852.  p. 100.  VII. Hachettes Gallo-Romaines en Bronze</t>
  </si>
  <si>
    <t>Vase (p.104)</t>
  </si>
  <si>
    <t>Girardin 1852. 1</t>
  </si>
  <si>
    <t>(14) Mémoires des Antiquaires du Nord 1840-1844, p. 114.</t>
  </si>
  <si>
    <t>Kruse 1836-9. p. 357 footnote</t>
  </si>
  <si>
    <t>v. Santen u. Lisch 1844. 1</t>
  </si>
  <si>
    <t>v. Santen u. Lisch 1844. 15</t>
  </si>
  <si>
    <t>v. Santen u. Lisch 1844. 16</t>
  </si>
  <si>
    <t>v. Santen u. Lisch 1844. 12</t>
  </si>
  <si>
    <t>v. Santen u. Lisch 1844. 13</t>
  </si>
  <si>
    <t>v. Santen u. Lisch 1844. 14</t>
  </si>
  <si>
    <t>v. Santen u. Lisch 1844. 11</t>
  </si>
  <si>
    <t xml:space="preserve">Clarke 1817. p.343 </t>
  </si>
  <si>
    <t>Perte 0.84</t>
  </si>
  <si>
    <t>Perte 0.46</t>
  </si>
  <si>
    <t>Cu 91.99 Sn 6.73, Pb 0.69, Fe 0.28, Ni 0.31, Mn, Zn sp.</t>
  </si>
  <si>
    <t>Fresenius 1845. p. 138</t>
  </si>
  <si>
    <r>
      <t>Salv</t>
    </r>
    <r>
      <rPr>
        <sz val="10"/>
        <rFont val="Times New Roman"/>
        <family val="1"/>
      </rPr>
      <t>é</t>
    </r>
    <r>
      <rPr>
        <sz val="10"/>
        <rFont val="Arial"/>
        <family val="2"/>
      </rPr>
      <t xml:space="preserve">tat 1850. p. 362 </t>
    </r>
  </si>
  <si>
    <r>
      <t>Salv</t>
    </r>
    <r>
      <rPr>
        <sz val="10"/>
        <rFont val="Times New Roman"/>
        <family val="1"/>
      </rPr>
      <t>é</t>
    </r>
    <r>
      <rPr>
        <sz val="10"/>
        <rFont val="Arial"/>
        <family val="2"/>
      </rPr>
      <t xml:space="preserve">tat 1850. p. 363 </t>
    </r>
  </si>
  <si>
    <t>Vauquelin 1826</t>
  </si>
  <si>
    <t>Letter from Vauquelin to Passalaqua. See Beauregard 1888 p. 518. 5 objects analysed. Fe c. 1%</t>
  </si>
  <si>
    <r>
      <t>Alt-attische M</t>
    </r>
    <r>
      <rPr>
        <sz val="10"/>
        <rFont val="Times New Roman"/>
        <family val="1"/>
      </rPr>
      <t>ü</t>
    </r>
    <r>
      <rPr>
        <sz val="10"/>
        <rFont val="Arial"/>
        <family val="2"/>
      </rPr>
      <t>nze</t>
    </r>
  </si>
  <si>
    <r>
      <t>Atheniensische M</t>
    </r>
    <r>
      <rPr>
        <sz val="10"/>
        <rFont val="Times New Roman"/>
        <family val="1"/>
      </rPr>
      <t>ü</t>
    </r>
    <r>
      <rPr>
        <sz val="10"/>
        <rFont val="Arial"/>
        <family val="2"/>
      </rPr>
      <t>nze aus der r</t>
    </r>
    <r>
      <rPr>
        <sz val="10"/>
        <rFont val="Times New Roman"/>
        <family val="1"/>
      </rPr>
      <t>ö</t>
    </r>
    <r>
      <rPr>
        <sz val="10"/>
        <rFont val="Arial"/>
        <family val="2"/>
      </rPr>
      <t>mischen Zeit</t>
    </r>
  </si>
  <si>
    <t>A. Mitscherlich</t>
  </si>
  <si>
    <t>A. Mitscherlich u. E. Schmid</t>
  </si>
  <si>
    <t>Athen. Münze</t>
  </si>
  <si>
    <t>Münze eines macedon. Königs</t>
  </si>
  <si>
    <t>O. Monse</t>
  </si>
  <si>
    <t>Münze Alexanders des Grossen</t>
  </si>
  <si>
    <t>Ernst Schmid</t>
  </si>
  <si>
    <t>Eine attische Münze</t>
  </si>
  <si>
    <t>Eine andere attische Münze</t>
  </si>
  <si>
    <t>Heldt</t>
  </si>
  <si>
    <t>Erdmann 1847. 1</t>
  </si>
  <si>
    <t>Erdmann 1847. 3</t>
  </si>
  <si>
    <t>Erdmann 1847. 7</t>
  </si>
  <si>
    <t>Erdmann 1847. 8</t>
  </si>
  <si>
    <t>Erdmann 1847. 5</t>
  </si>
  <si>
    <t>Erdmann 1847. 6</t>
  </si>
  <si>
    <t>Cu 86.762 Sn 10.242 Pb 2.311</t>
  </si>
  <si>
    <t>Erdmann 1847. 4</t>
  </si>
  <si>
    <r>
      <t xml:space="preserve">Not H. </t>
    </r>
    <r>
      <rPr>
        <sz val="10"/>
        <rFont val="Times New Roman"/>
        <family val="1"/>
      </rPr>
      <t>ü</t>
    </r>
    <r>
      <rPr>
        <sz val="10"/>
        <rFont val="Arial"/>
        <family val="2"/>
      </rPr>
      <t xml:space="preserve"> P. 1827, nor in G</t>
    </r>
    <r>
      <rPr>
        <sz val="10"/>
        <rFont val="Times New Roman"/>
        <family val="1"/>
      </rPr>
      <t>ö</t>
    </r>
    <r>
      <rPr>
        <sz val="10"/>
        <rFont val="Arial"/>
        <family val="2"/>
      </rPr>
      <t xml:space="preserve">bel (1842). Could be Klaproth 1815 VII V </t>
    </r>
  </si>
  <si>
    <t>Erdmann 1857. 1</t>
  </si>
  <si>
    <t>Erdmann 1857. 2</t>
  </si>
  <si>
    <t>Erdmann 1857. 3</t>
  </si>
  <si>
    <t>Erdmann 1857. 4</t>
  </si>
  <si>
    <t>Cu 85.412 Sn 12.127 Pb 1.089 Fe 0.615</t>
  </si>
  <si>
    <t>Cu 91.908 Sn 6.846 Fe 0.436</t>
  </si>
  <si>
    <t>No Pb. Cu 92.585 Sn 6.329 Fe 0.994</t>
  </si>
  <si>
    <t>Cu 90.565 Sn 8.233 Fe 0.281</t>
  </si>
  <si>
    <t>Erdmann 1847</t>
  </si>
  <si>
    <t>Erdmann 1857</t>
  </si>
  <si>
    <r>
      <t>K</t>
    </r>
    <r>
      <rPr>
        <sz val="10"/>
        <rFont val="Times New Roman"/>
        <family val="1"/>
      </rPr>
      <t>ü</t>
    </r>
    <r>
      <rPr>
        <sz val="10"/>
        <rFont val="Arial"/>
        <family val="2"/>
      </rPr>
      <t>nzel</t>
    </r>
  </si>
  <si>
    <r>
      <t>Kleine, roh gearbieitet Statuette, Kirchspiele D</t>
    </r>
    <r>
      <rPr>
        <sz val="10"/>
        <rFont val="Times New Roman"/>
        <family val="1"/>
      </rPr>
      <t>ö</t>
    </r>
    <r>
      <rPr>
        <sz val="10"/>
        <rFont val="Arial"/>
        <family val="2"/>
      </rPr>
      <t>tlingen</t>
    </r>
  </si>
  <si>
    <t>Grössere Statuette</t>
  </si>
  <si>
    <t>Bronzene Waffe</t>
  </si>
  <si>
    <t>Bronzene Lanzenspitze</t>
  </si>
  <si>
    <t xml:space="preserve">Antonius Pius 138 bis 161 n. Chr. </t>
  </si>
  <si>
    <t>Erdmann 1847. 2</t>
  </si>
  <si>
    <r>
      <t>P</t>
    </r>
    <r>
      <rPr>
        <sz val="10"/>
        <rFont val="Courier New"/>
        <family val="3"/>
      </rPr>
      <t>ö</t>
    </r>
    <r>
      <rPr>
        <sz val="10"/>
        <rFont val="Arial"/>
        <family val="2"/>
      </rPr>
      <t>pplein</t>
    </r>
  </si>
  <si>
    <t>Desc.</t>
  </si>
  <si>
    <t>Tschen</t>
  </si>
  <si>
    <t>Ag and Co</t>
  </si>
  <si>
    <t>Cu by difference</t>
  </si>
  <si>
    <t>Patéc</t>
  </si>
  <si>
    <t>Hadrian</t>
  </si>
  <si>
    <t>Genth 1858. 1</t>
  </si>
  <si>
    <t>Genth 1858. 2</t>
  </si>
  <si>
    <t>Genth 1858. 3</t>
  </si>
  <si>
    <t>Genth 1858. 4</t>
  </si>
  <si>
    <t>Genth 1858. 5</t>
  </si>
  <si>
    <t>Genth 1858. 6</t>
  </si>
  <si>
    <t>Genth 1858. 7</t>
  </si>
  <si>
    <t>Genth 1858. 8</t>
  </si>
  <si>
    <t>Jahn 1838. p. 339</t>
  </si>
  <si>
    <t xml:space="preserve">Pb </t>
  </si>
  <si>
    <r>
      <t>Burchl</t>
    </r>
    <r>
      <rPr>
        <sz val="10"/>
        <rFont val="Courier New"/>
        <family val="3"/>
      </rPr>
      <t>öch</t>
    </r>
    <r>
      <rPr>
        <sz val="10"/>
        <rFont val="Arial"/>
        <family val="2"/>
      </rPr>
      <t>erte</t>
    </r>
  </si>
  <si>
    <t>Burchbrochen</t>
  </si>
  <si>
    <t>Platte</t>
  </si>
  <si>
    <t>Bechlag</t>
  </si>
  <si>
    <t>Anders Rufter</t>
  </si>
  <si>
    <t>Rufter</t>
  </si>
  <si>
    <t>Bronzene</t>
  </si>
  <si>
    <t>Anolge Legirung</t>
  </si>
  <si>
    <t>Bobierre 1852. 1</t>
  </si>
  <si>
    <t>Bobierre 1852. 2</t>
  </si>
  <si>
    <t>Bobierre 1852. 3</t>
  </si>
  <si>
    <t>Bobierre 1852. 4</t>
  </si>
  <si>
    <t>Bobierre 1852. 5</t>
  </si>
  <si>
    <t>Bobierre 1852. 6</t>
  </si>
  <si>
    <t>Bobierre 1852. 7</t>
  </si>
  <si>
    <t>Bobierre 1852. 8</t>
  </si>
  <si>
    <t>Bobierre 1852. 9</t>
  </si>
  <si>
    <t>Bobierre gives Cu 84.7</t>
  </si>
  <si>
    <t>??Berrichte ueber die verhandlungen der Koniglich Sachsischen Gesellschaft der wissenschaften du Leipzig 1854</t>
  </si>
  <si>
    <t>Armring. Ludwigslust.</t>
  </si>
  <si>
    <t>Beschlag zu einem Gefässe.</t>
  </si>
  <si>
    <t>Armring. Gegossen. Ludwigslust.</t>
  </si>
  <si>
    <t>Wagenbecken. Peccatel.</t>
  </si>
  <si>
    <t>Kopfring. Peccatel.</t>
  </si>
  <si>
    <t>Klaproth 1815. No. 3</t>
  </si>
  <si>
    <t>Klaproth 1815. No. 4</t>
  </si>
  <si>
    <t>Klaproth 1815. No. 6</t>
  </si>
  <si>
    <t>Klaproth 1815. No. 5</t>
  </si>
  <si>
    <r>
      <t>G</t>
    </r>
    <r>
      <rPr>
        <sz val="10"/>
        <rFont val="Courier New"/>
        <family val="3"/>
      </rPr>
      <t>ö</t>
    </r>
    <r>
      <rPr>
        <sz val="10"/>
        <rFont val="Arial"/>
        <family val="2"/>
      </rPr>
      <t>bel 1842. 2. 9</t>
    </r>
  </si>
  <si>
    <r>
      <t>G</t>
    </r>
    <r>
      <rPr>
        <sz val="10"/>
        <rFont val="Courier New"/>
        <family val="3"/>
      </rPr>
      <t>ö</t>
    </r>
    <r>
      <rPr>
        <sz val="10"/>
        <rFont val="Arial"/>
        <family val="2"/>
      </rPr>
      <t>bel 1842. 2. 8</t>
    </r>
  </si>
  <si>
    <r>
      <t>G</t>
    </r>
    <r>
      <rPr>
        <sz val="10"/>
        <rFont val="Courier New"/>
        <family val="3"/>
      </rPr>
      <t>ö</t>
    </r>
    <r>
      <rPr>
        <sz val="10"/>
        <rFont val="Arial"/>
        <family val="2"/>
      </rPr>
      <t>bel 1842. 1. 4</t>
    </r>
  </si>
  <si>
    <t>Göbel 1842. 2. 11</t>
  </si>
  <si>
    <t>Göbel 1842. 2. 12</t>
  </si>
  <si>
    <t>Göbel 1842. 2. 13</t>
  </si>
  <si>
    <t>Göbel 1842. 13. 1</t>
  </si>
  <si>
    <t>Göbel 1842. 13. 2</t>
  </si>
  <si>
    <t>Göbel 1842. 13. 3</t>
  </si>
  <si>
    <t>Göbel 1842. 13. 4</t>
  </si>
  <si>
    <t>Göbel 1842. 13. 5</t>
  </si>
  <si>
    <t>Göbel 1842. 13. 6</t>
  </si>
  <si>
    <t>Göbel 1842. 13. 7</t>
  </si>
  <si>
    <t>Göbel 1842. 13. 8</t>
  </si>
  <si>
    <t>Göbel 1842. 13. 9</t>
  </si>
  <si>
    <t>Göbel 1842. 13. 10</t>
  </si>
  <si>
    <t>Göbel 1842. 13. 11</t>
  </si>
  <si>
    <t>Göbel 1842. 13. 12</t>
  </si>
  <si>
    <t>Göbel 1842. 13. 13</t>
  </si>
  <si>
    <t>Göbel 1842. 13. 14</t>
  </si>
  <si>
    <t>Göbel 1842. 13. 15</t>
  </si>
  <si>
    <t>Göbel 1842. 13. 16</t>
  </si>
  <si>
    <t>Göbel 1842. 13. 17</t>
  </si>
  <si>
    <t>Göbel 1842. 13. 18</t>
  </si>
  <si>
    <t>Göbel 1842. 13. 19</t>
  </si>
  <si>
    <t>Göbel 1842. 13. 20</t>
  </si>
  <si>
    <t>Göbel 1842. 13. 21a</t>
  </si>
  <si>
    <t>Göbel 1842. 13. 21b</t>
  </si>
  <si>
    <t>Göbel 1842. 13. 21c</t>
  </si>
  <si>
    <t>Göbel 1842. 13. 21d</t>
  </si>
  <si>
    <t>Göbel 1842. 13. 22</t>
  </si>
  <si>
    <t>Göbel 1842. 3. 17</t>
  </si>
  <si>
    <t>Göbel 1842. 3. 18</t>
  </si>
  <si>
    <r>
      <t>Cu 87.47, Sn 12.53. Same error as G</t>
    </r>
    <r>
      <rPr>
        <sz val="10"/>
        <rFont val="Courier New"/>
        <family val="3"/>
      </rPr>
      <t>ö</t>
    </r>
    <r>
      <rPr>
        <sz val="10"/>
        <rFont val="Arial"/>
        <family val="2"/>
      </rPr>
      <t>bel</t>
    </r>
  </si>
  <si>
    <t xml:space="preserve">Mongez 1804a. </t>
  </si>
  <si>
    <t>Mongez 1804b. 2</t>
  </si>
  <si>
    <t>Mongez 1804b. 2 n</t>
  </si>
  <si>
    <t>Mongez 1804b. 3</t>
  </si>
  <si>
    <t>Mongez 1804b. 1</t>
  </si>
  <si>
    <t>Klaproth 1815. 127 XII I</t>
  </si>
  <si>
    <t>Klaproth 1815. 119 XI</t>
  </si>
  <si>
    <t>Klaproth 1815. 127 XII III</t>
  </si>
  <si>
    <t>Klaproth 1815. 127 XII IV</t>
  </si>
  <si>
    <t>Klaproth 1815. 127 XII II</t>
  </si>
  <si>
    <t>Klaproth 1815. 61 V 1.</t>
  </si>
  <si>
    <t>Klaproth 1815. 61 V 2.</t>
  </si>
  <si>
    <t>Klaproth 1815. 93 VIII</t>
  </si>
  <si>
    <t>Berzelius 1836-7. 1</t>
  </si>
  <si>
    <t>Berzelius 1836-7. 2</t>
  </si>
  <si>
    <t>Berzelius 1836-7. 3</t>
  </si>
  <si>
    <t>Berzelius 1836-7. 4</t>
  </si>
  <si>
    <t>Berzelius 1836-7. 5</t>
  </si>
  <si>
    <t>Berzelius 1836-7. 6</t>
  </si>
  <si>
    <t>Berzelius 1836-7. 7</t>
  </si>
  <si>
    <t>Berzelius 1836-7. 8</t>
  </si>
  <si>
    <t>Spiralkette von Horgen. Morlot.</t>
  </si>
  <si>
    <r>
      <t>M</t>
    </r>
    <r>
      <rPr>
        <sz val="10"/>
        <rFont val="Times New Roman"/>
        <family val="1"/>
      </rPr>
      <t>ü</t>
    </r>
    <r>
      <rPr>
        <sz val="10"/>
        <rFont val="Arial"/>
        <family val="2"/>
      </rPr>
      <t>nze. Nr. 9 bis 24. Tschen genannt.</t>
    </r>
  </si>
  <si>
    <t>Gong - Gongs, oder: Tam - Tams.</t>
  </si>
  <si>
    <t>Gong - Gongs.</t>
  </si>
  <si>
    <t>Kanone.</t>
  </si>
  <si>
    <t xml:space="preserve">Chines. Kupfer, oder: Packtong. </t>
  </si>
  <si>
    <t>Weiss -Kupfer, oder: Packtong.</t>
  </si>
  <si>
    <t xml:space="preserve">Ohne Bezeichnung. </t>
  </si>
  <si>
    <t xml:space="preserve">Chines. Kupfer. II. Sorte. </t>
  </si>
  <si>
    <t xml:space="preserve">Chines. Knpfer. III. Sorte. </t>
  </si>
  <si>
    <t>Ohne Bezeichnung.</t>
  </si>
  <si>
    <t>Haubitze.</t>
  </si>
  <si>
    <t xml:space="preserve">Chinesisches Weisskupfer. </t>
  </si>
  <si>
    <t>Chines. Kupfer. I. Sorte.</t>
  </si>
  <si>
    <t xml:space="preserve">Wieder chines. Kupfer. I. Sorte. </t>
  </si>
  <si>
    <t>Genth.</t>
  </si>
  <si>
    <t>Roux.</t>
  </si>
  <si>
    <t>Onnen.</t>
  </si>
  <si>
    <r>
      <t>P</t>
    </r>
    <r>
      <rPr>
        <sz val="10"/>
        <rFont val="Times New Roman"/>
        <family val="1"/>
      </rPr>
      <t>ö</t>
    </r>
    <r>
      <rPr>
        <sz val="10"/>
        <rFont val="Arial"/>
        <family val="2"/>
      </rPr>
      <t>pplein.</t>
    </r>
  </si>
  <si>
    <t>Kampmann u. Stengel.</t>
  </si>
  <si>
    <t>Levol.</t>
  </si>
  <si>
    <t xml:space="preserve">Kanone. </t>
  </si>
  <si>
    <t xml:space="preserve">Feuerrohr. (Espingole). </t>
  </si>
  <si>
    <t>Indien.</t>
  </si>
  <si>
    <t>Spur.</t>
  </si>
  <si>
    <t xml:space="preserve">Sehr alte Buddha Statue. 1000 Kilogr. Gewicht. </t>
  </si>
  <si>
    <t xml:space="preserve">Tschen. Tibet. </t>
  </si>
  <si>
    <r>
      <t>M</t>
    </r>
    <r>
      <rPr>
        <sz val="10"/>
        <rFont val="Times New Roman"/>
        <family val="1"/>
      </rPr>
      <t>ü</t>
    </r>
    <r>
      <rPr>
        <sz val="10"/>
        <rFont val="Arial"/>
        <family val="2"/>
      </rPr>
      <t xml:space="preserve">nze. Ostindien. </t>
    </r>
  </si>
  <si>
    <r>
      <t>M</t>
    </r>
    <r>
      <rPr>
        <sz val="10"/>
        <rFont val="Times New Roman"/>
        <family val="1"/>
      </rPr>
      <t>ü</t>
    </r>
    <r>
      <rPr>
        <sz val="10"/>
        <rFont val="Arial"/>
        <family val="2"/>
      </rPr>
      <t xml:space="preserve">nze. Brittisch Indien. </t>
    </r>
  </si>
  <si>
    <t>China. (Nachtrag.)</t>
  </si>
  <si>
    <t>Tschen.</t>
  </si>
  <si>
    <t xml:space="preserve">Gong - Gongs. </t>
  </si>
  <si>
    <t xml:space="preserve">Spiegel. </t>
  </si>
  <si>
    <r>
      <t>Bilds</t>
    </r>
    <r>
      <rPr>
        <sz val="10"/>
        <rFont val="Times New Roman"/>
        <family val="1"/>
      </rPr>
      <t>ä</t>
    </r>
    <r>
      <rPr>
        <sz val="10"/>
        <rFont val="Arial"/>
        <family val="2"/>
      </rPr>
      <t>ulen.</t>
    </r>
  </si>
  <si>
    <t>Forbes.</t>
  </si>
  <si>
    <t>Thomson.</t>
  </si>
  <si>
    <t>Elsner.</t>
  </si>
  <si>
    <t>Hoffmann hat folgende Mischungen fur Statuen - Bronze angegeben:</t>
  </si>
  <si>
    <t xml:space="preserve"> Kupfer.</t>
  </si>
  <si>
    <t xml:space="preserve"> Zink. </t>
  </si>
  <si>
    <t xml:space="preserve">Zinn. </t>
  </si>
  <si>
    <t>Farbe.</t>
  </si>
  <si>
    <t>Spec. Gewicht.</t>
  </si>
  <si>
    <t xml:space="preserve">Grenze des Rothgelb </t>
  </si>
  <si>
    <t>orangegelb</t>
  </si>
  <si>
    <t>desgleichen</t>
  </si>
  <si>
    <t xml:space="preserve"> desgleichen</t>
  </si>
  <si>
    <t>hellgelb</t>
  </si>
  <si>
    <t xml:space="preserve">Grenze des Hellgelb </t>
  </si>
  <si>
    <r>
      <t>Spiegel, Statuen, Glocken, Kanonen, Schiffsbeschl</t>
    </r>
    <r>
      <rPr>
        <b/>
        <sz val="10"/>
        <rFont val="Times New Roman"/>
        <family val="1"/>
      </rPr>
      <t>ä</t>
    </r>
    <r>
      <rPr>
        <b/>
        <sz val="10"/>
        <rFont val="Arial"/>
        <family val="2"/>
      </rPr>
      <t>ge</t>
    </r>
  </si>
  <si>
    <t>Spiegel, Analysen and Vorschriften fur die Zusammensetzung der Legirung.</t>
  </si>
  <si>
    <t>Berzelius 1836. 5</t>
  </si>
  <si>
    <t>Berzelius 1836. 4</t>
  </si>
  <si>
    <r>
      <t>H</t>
    </r>
    <r>
      <rPr>
        <sz val="10"/>
        <rFont val="Courier New"/>
        <family val="3"/>
      </rPr>
      <t>ü</t>
    </r>
    <r>
      <rPr>
        <sz val="10"/>
        <rFont val="Arial"/>
        <family val="2"/>
      </rPr>
      <t xml:space="preserve">nefeld &amp; Picht 1827. 9 </t>
    </r>
  </si>
  <si>
    <t>Berlin 1852a. 6</t>
  </si>
  <si>
    <t>Berlin 1852a. 5</t>
  </si>
  <si>
    <t>Hünefeld &amp; Picht 1827. 2</t>
  </si>
  <si>
    <t>Berzelius 1836.10</t>
  </si>
  <si>
    <t>Phillips 1852.15</t>
  </si>
  <si>
    <t>Berlin 1852a.10</t>
  </si>
  <si>
    <t>Klaproth 1815. VII III</t>
  </si>
  <si>
    <t>Berlin 1852a.1</t>
  </si>
  <si>
    <t>Berlin 1852a. 22</t>
  </si>
  <si>
    <t>Berlin 1852a.18</t>
  </si>
  <si>
    <t>Berlin 1852a.13</t>
  </si>
  <si>
    <t>Berlin 1852a.16</t>
  </si>
  <si>
    <t>Berlin 1852a. 12</t>
  </si>
  <si>
    <t>Berzelius 1836. 7</t>
  </si>
  <si>
    <t>Berlin 1852a. 14</t>
  </si>
  <si>
    <t>Pearson 1796. IV</t>
  </si>
  <si>
    <t>Phillips 1852. 16 (?)</t>
  </si>
  <si>
    <t xml:space="preserve">Cu 85.62, Sn 10.02, Pb 2.92, Fe 0.44 </t>
  </si>
  <si>
    <t>Berzelius 1836. 8</t>
  </si>
  <si>
    <t>Hünefeld &amp; Picht 1827. 3</t>
  </si>
  <si>
    <t>Berlin 1852a.17</t>
  </si>
  <si>
    <t>Klaproth 1815. VII I</t>
  </si>
  <si>
    <t>Klaproth 1815. VII IV</t>
  </si>
  <si>
    <t>Berzelius 1836.9</t>
  </si>
  <si>
    <t>Berzelius 1836.2</t>
  </si>
  <si>
    <r>
      <t>G</t>
    </r>
    <r>
      <rPr>
        <sz val="10"/>
        <rFont val="Courier New"/>
        <family val="3"/>
      </rPr>
      <t>ö</t>
    </r>
    <r>
      <rPr>
        <sz val="10"/>
        <rFont val="Arial"/>
        <family val="2"/>
      </rPr>
      <t xml:space="preserve">bel 1842. I 4 </t>
    </r>
  </si>
  <si>
    <t>Berlin 1852a. 21</t>
  </si>
  <si>
    <t>Berlin 1852a. 2</t>
  </si>
  <si>
    <t>Berzelius 1836.1</t>
  </si>
  <si>
    <t>Berzelius 1836.3</t>
  </si>
  <si>
    <t>Berlin 1852a.15</t>
  </si>
  <si>
    <t>Berlin 1852a.20</t>
  </si>
  <si>
    <t>Pearson 1796. II or III</t>
  </si>
  <si>
    <t xml:space="preserve">Klaproth 1815. VII VI </t>
  </si>
  <si>
    <t xml:space="preserve">Klaproth 1815. VII IIa </t>
  </si>
  <si>
    <t>Berlin 1852a. 11</t>
  </si>
  <si>
    <t>Hjelm (11)</t>
  </si>
  <si>
    <t xml:space="preserve">Klaproth 1815. VII II </t>
  </si>
  <si>
    <t>Hünefeld &amp; Picht 1827. 4</t>
  </si>
  <si>
    <t>Hünefeld &amp; Picht 1827. 5</t>
  </si>
  <si>
    <t>Hünefeld &amp; Picht 1827. 1</t>
  </si>
  <si>
    <t>Berlin 1852a. 19</t>
  </si>
  <si>
    <r>
      <t>G</t>
    </r>
    <r>
      <rPr>
        <sz val="10"/>
        <rFont val="Courier New"/>
        <family val="3"/>
      </rPr>
      <t>ö</t>
    </r>
    <r>
      <rPr>
        <sz val="10"/>
        <rFont val="Arial"/>
        <family val="2"/>
      </rPr>
      <t xml:space="preserve">bel 1842. 3 17 </t>
    </r>
  </si>
  <si>
    <r>
      <t>G</t>
    </r>
    <r>
      <rPr>
        <sz val="10"/>
        <rFont val="Courier New"/>
        <family val="3"/>
      </rPr>
      <t>ö</t>
    </r>
    <r>
      <rPr>
        <sz val="10"/>
        <rFont val="Arial"/>
        <family val="2"/>
      </rPr>
      <t>bel 1842. 3 16</t>
    </r>
  </si>
  <si>
    <t>Berlin 1852a. 7</t>
  </si>
  <si>
    <r>
      <t>G</t>
    </r>
    <r>
      <rPr>
        <sz val="10"/>
        <rFont val="Courier New"/>
        <family val="3"/>
      </rPr>
      <t>ö</t>
    </r>
    <r>
      <rPr>
        <sz val="10"/>
        <rFont val="Arial"/>
        <family val="2"/>
      </rPr>
      <t>bel 1842. 3 18</t>
    </r>
  </si>
  <si>
    <t>Klaproth 1815. VI</t>
  </si>
  <si>
    <r>
      <t>G</t>
    </r>
    <r>
      <rPr>
        <sz val="10"/>
        <rFont val="Courier New"/>
        <family val="3"/>
      </rPr>
      <t>ö</t>
    </r>
    <r>
      <rPr>
        <sz val="10"/>
        <rFont val="Arial"/>
        <family val="2"/>
      </rPr>
      <t>bel 1842. 7 5</t>
    </r>
  </si>
  <si>
    <t>Berlin 1852a. 9</t>
  </si>
  <si>
    <t>Berlin 1852a. 3</t>
  </si>
  <si>
    <r>
      <t>Dessutom f</t>
    </r>
    <r>
      <rPr>
        <b/>
        <sz val="10"/>
        <rFont val="Courier New"/>
        <family val="3"/>
      </rPr>
      <t>ö</t>
    </r>
    <r>
      <rPr>
        <b/>
        <sz val="10"/>
        <rFont val="Arial"/>
        <family val="2"/>
      </rPr>
      <t xml:space="preserve">ljande i Ryska </t>
    </r>
    <r>
      <rPr>
        <b/>
        <sz val="10"/>
        <rFont val="Arial"/>
        <family val="2"/>
      </rPr>
      <t>Ö</t>
    </r>
    <r>
      <rPr>
        <b/>
        <sz val="10"/>
        <rFont val="Arial"/>
        <family val="2"/>
      </rPr>
      <t>stersj</t>
    </r>
    <r>
      <rPr>
        <b/>
        <sz val="10"/>
        <rFont val="Courier New"/>
        <family val="3"/>
      </rPr>
      <t>ö</t>
    </r>
    <r>
      <rPr>
        <b/>
        <sz val="10"/>
        <rFont val="Arial"/>
        <family val="2"/>
      </rPr>
      <t>-provinserna, funna:</t>
    </r>
  </si>
  <si>
    <t xml:space="preserve">Hjelm </t>
  </si>
  <si>
    <r>
      <t>G</t>
    </r>
    <r>
      <rPr>
        <sz val="10"/>
        <rFont val="Courier New"/>
        <family val="3"/>
      </rPr>
      <t>ö</t>
    </r>
    <r>
      <rPr>
        <sz val="10"/>
        <rFont val="Arial"/>
        <family val="2"/>
      </rPr>
      <t>bel 1842. 13 21d</t>
    </r>
  </si>
  <si>
    <r>
      <t>G</t>
    </r>
    <r>
      <rPr>
        <sz val="10"/>
        <rFont val="Courier New"/>
        <family val="3"/>
      </rPr>
      <t>ö</t>
    </r>
    <r>
      <rPr>
        <sz val="10"/>
        <rFont val="Arial"/>
        <family val="2"/>
      </rPr>
      <t>bel 1842. 13 21c</t>
    </r>
  </si>
  <si>
    <r>
      <t>G</t>
    </r>
    <r>
      <rPr>
        <sz val="10"/>
        <rFont val="Courier New"/>
        <family val="3"/>
      </rPr>
      <t>ö</t>
    </r>
    <r>
      <rPr>
        <sz val="10"/>
        <rFont val="Arial"/>
        <family val="2"/>
      </rPr>
      <t>bel 1842. 13 21b</t>
    </r>
  </si>
  <si>
    <r>
      <t>G</t>
    </r>
    <r>
      <rPr>
        <sz val="10"/>
        <rFont val="Courier New"/>
        <family val="3"/>
      </rPr>
      <t>ö</t>
    </r>
    <r>
      <rPr>
        <sz val="10"/>
        <rFont val="Arial"/>
        <family val="2"/>
      </rPr>
      <t>bel 1842. 13 21a</t>
    </r>
  </si>
  <si>
    <r>
      <t>G</t>
    </r>
    <r>
      <rPr>
        <sz val="10"/>
        <rFont val="Courier New"/>
        <family val="3"/>
      </rPr>
      <t>ö</t>
    </r>
    <r>
      <rPr>
        <sz val="10"/>
        <rFont val="Arial"/>
        <family val="2"/>
      </rPr>
      <t>bel 1842. 13 10</t>
    </r>
  </si>
  <si>
    <r>
      <t>G</t>
    </r>
    <r>
      <rPr>
        <sz val="10"/>
        <rFont val="Courier New"/>
        <family val="3"/>
      </rPr>
      <t>ö</t>
    </r>
    <r>
      <rPr>
        <sz val="10"/>
        <rFont val="Arial"/>
        <family val="2"/>
      </rPr>
      <t>bel 1842. 3 15b</t>
    </r>
  </si>
  <si>
    <r>
      <t>G</t>
    </r>
    <r>
      <rPr>
        <sz val="10"/>
        <rFont val="Courier New"/>
        <family val="3"/>
      </rPr>
      <t>ö</t>
    </r>
    <r>
      <rPr>
        <sz val="10"/>
        <rFont val="Arial"/>
        <family val="2"/>
      </rPr>
      <t>bel 1842. 13 20</t>
    </r>
  </si>
  <si>
    <r>
      <t>G</t>
    </r>
    <r>
      <rPr>
        <sz val="10"/>
        <rFont val="Courier New"/>
        <family val="3"/>
      </rPr>
      <t>ö</t>
    </r>
    <r>
      <rPr>
        <sz val="10"/>
        <rFont val="Arial"/>
        <family val="2"/>
      </rPr>
      <t>bel 1842. 13 19</t>
    </r>
  </si>
  <si>
    <r>
      <t>G</t>
    </r>
    <r>
      <rPr>
        <sz val="10"/>
        <rFont val="Courier New"/>
        <family val="3"/>
      </rPr>
      <t>ö</t>
    </r>
    <r>
      <rPr>
        <sz val="10"/>
        <rFont val="Arial"/>
        <family val="2"/>
      </rPr>
      <t>bel 1842. 13 7</t>
    </r>
  </si>
  <si>
    <r>
      <t>G</t>
    </r>
    <r>
      <rPr>
        <sz val="10"/>
        <rFont val="Courier New"/>
        <family val="3"/>
      </rPr>
      <t>ö</t>
    </r>
    <r>
      <rPr>
        <sz val="10"/>
        <rFont val="Arial"/>
        <family val="2"/>
      </rPr>
      <t>bel 1842. 13 18</t>
    </r>
  </si>
  <si>
    <r>
      <t>G</t>
    </r>
    <r>
      <rPr>
        <sz val="10"/>
        <rFont val="Courier New"/>
        <family val="3"/>
      </rPr>
      <t>ö</t>
    </r>
    <r>
      <rPr>
        <sz val="10"/>
        <rFont val="Arial"/>
        <family val="2"/>
      </rPr>
      <t>bel 1842. 13 3</t>
    </r>
  </si>
  <si>
    <r>
      <t>G</t>
    </r>
    <r>
      <rPr>
        <sz val="10"/>
        <rFont val="Courier New"/>
        <family val="3"/>
      </rPr>
      <t>ö</t>
    </r>
    <r>
      <rPr>
        <sz val="10"/>
        <rFont val="Arial"/>
        <family val="2"/>
      </rPr>
      <t>bel 1842. 13 4</t>
    </r>
  </si>
  <si>
    <r>
      <t>G</t>
    </r>
    <r>
      <rPr>
        <sz val="10"/>
        <rFont val="Courier New"/>
        <family val="3"/>
      </rPr>
      <t>ö</t>
    </r>
    <r>
      <rPr>
        <sz val="10"/>
        <rFont val="Arial"/>
        <family val="2"/>
      </rPr>
      <t>bel 1842. 13 9</t>
    </r>
  </si>
  <si>
    <r>
      <t>G</t>
    </r>
    <r>
      <rPr>
        <sz val="10"/>
        <rFont val="Courier New"/>
        <family val="3"/>
      </rPr>
      <t>ö</t>
    </r>
    <r>
      <rPr>
        <sz val="10"/>
        <rFont val="Arial"/>
        <family val="2"/>
      </rPr>
      <t>bel 1842. 13 17</t>
    </r>
  </si>
  <si>
    <r>
      <t>G</t>
    </r>
    <r>
      <rPr>
        <sz val="10"/>
        <rFont val="Courier New"/>
        <family val="3"/>
      </rPr>
      <t>ö</t>
    </r>
    <r>
      <rPr>
        <sz val="10"/>
        <rFont val="Arial"/>
        <family val="2"/>
      </rPr>
      <t>bel 1842. 13 2</t>
    </r>
  </si>
  <si>
    <r>
      <t>G</t>
    </r>
    <r>
      <rPr>
        <sz val="10"/>
        <rFont val="Courier New"/>
        <family val="3"/>
      </rPr>
      <t>ö</t>
    </r>
    <r>
      <rPr>
        <sz val="10"/>
        <rFont val="Arial"/>
        <family val="2"/>
      </rPr>
      <t>bel 1842. 13 8</t>
    </r>
  </si>
  <si>
    <r>
      <t>G</t>
    </r>
    <r>
      <rPr>
        <sz val="10"/>
        <rFont val="Courier New"/>
        <family val="3"/>
      </rPr>
      <t>ö</t>
    </r>
    <r>
      <rPr>
        <sz val="10"/>
        <rFont val="Arial"/>
        <family val="2"/>
      </rPr>
      <t>bel 1842. 6</t>
    </r>
  </si>
  <si>
    <r>
      <t>G</t>
    </r>
    <r>
      <rPr>
        <sz val="10"/>
        <rFont val="Courier New"/>
        <family val="3"/>
      </rPr>
      <t>ö</t>
    </r>
    <r>
      <rPr>
        <sz val="10"/>
        <rFont val="Arial"/>
        <family val="2"/>
      </rPr>
      <t>bel 1842. 13 11</t>
    </r>
  </si>
  <si>
    <r>
      <t>G</t>
    </r>
    <r>
      <rPr>
        <sz val="10"/>
        <rFont val="Courier New"/>
        <family val="3"/>
      </rPr>
      <t>ö</t>
    </r>
    <r>
      <rPr>
        <sz val="10"/>
        <rFont val="Arial"/>
        <family val="2"/>
      </rPr>
      <t>bel 1842. 13 13</t>
    </r>
  </si>
  <si>
    <r>
      <t>G</t>
    </r>
    <r>
      <rPr>
        <sz val="10"/>
        <rFont val="Courier New"/>
        <family val="3"/>
      </rPr>
      <t>ö</t>
    </r>
    <r>
      <rPr>
        <sz val="10"/>
        <rFont val="Arial"/>
        <family val="2"/>
      </rPr>
      <t>bel 1842. 13 14</t>
    </r>
  </si>
  <si>
    <r>
      <t>G</t>
    </r>
    <r>
      <rPr>
        <sz val="10"/>
        <rFont val="Courier New"/>
        <family val="3"/>
      </rPr>
      <t>ö</t>
    </r>
    <r>
      <rPr>
        <sz val="10"/>
        <rFont val="Arial"/>
        <family val="2"/>
      </rPr>
      <t>bel 1842. 13 12</t>
    </r>
  </si>
  <si>
    <r>
      <t>G</t>
    </r>
    <r>
      <rPr>
        <sz val="10"/>
        <rFont val="Courier New"/>
        <family val="3"/>
      </rPr>
      <t>ö</t>
    </r>
    <r>
      <rPr>
        <sz val="10"/>
        <rFont val="Arial"/>
        <family val="2"/>
      </rPr>
      <t>bel 1842. 13 15</t>
    </r>
  </si>
  <si>
    <r>
      <t>G</t>
    </r>
    <r>
      <rPr>
        <sz val="10"/>
        <rFont val="Courier New"/>
        <family val="3"/>
      </rPr>
      <t>ö</t>
    </r>
    <r>
      <rPr>
        <sz val="10"/>
        <rFont val="Arial"/>
        <family val="2"/>
      </rPr>
      <t>bel 1842. 13 1</t>
    </r>
  </si>
  <si>
    <r>
      <t>G</t>
    </r>
    <r>
      <rPr>
        <sz val="10"/>
        <rFont val="Courier New"/>
        <family val="3"/>
      </rPr>
      <t>ö</t>
    </r>
    <r>
      <rPr>
        <sz val="10"/>
        <rFont val="Arial"/>
        <family val="2"/>
      </rPr>
      <t>bel 1842. 13 16</t>
    </r>
  </si>
  <si>
    <t>Not Dizé 1790</t>
  </si>
  <si>
    <t>Phillips 1852.1</t>
  </si>
  <si>
    <r>
      <t>G</t>
    </r>
    <r>
      <rPr>
        <sz val="10"/>
        <rFont val="Courier New"/>
        <family val="3"/>
      </rPr>
      <t>ö</t>
    </r>
    <r>
      <rPr>
        <sz val="10"/>
        <rFont val="Arial"/>
        <family val="2"/>
      </rPr>
      <t xml:space="preserve">bel 1842. 6 3 </t>
    </r>
  </si>
  <si>
    <r>
      <t>G</t>
    </r>
    <r>
      <rPr>
        <sz val="10"/>
        <rFont val="Courier New"/>
        <family val="3"/>
      </rPr>
      <t>ö</t>
    </r>
    <r>
      <rPr>
        <sz val="10"/>
        <rFont val="Arial"/>
        <family val="2"/>
      </rPr>
      <t>bel 1842. 6 2</t>
    </r>
  </si>
  <si>
    <t xml:space="preserve">Phillips 1852. 8 </t>
  </si>
  <si>
    <t>Cu 88.34</t>
  </si>
  <si>
    <r>
      <t>G</t>
    </r>
    <r>
      <rPr>
        <sz val="10"/>
        <rFont val="Courier New"/>
        <family val="3"/>
      </rPr>
      <t>ö</t>
    </r>
    <r>
      <rPr>
        <sz val="10"/>
        <rFont val="Arial"/>
        <family val="2"/>
      </rPr>
      <t>bel 1842. 2 11</t>
    </r>
  </si>
  <si>
    <r>
      <t>G</t>
    </r>
    <r>
      <rPr>
        <sz val="10"/>
        <rFont val="Courier New"/>
        <family val="3"/>
      </rPr>
      <t>ö</t>
    </r>
    <r>
      <rPr>
        <sz val="10"/>
        <rFont val="Arial"/>
        <family val="2"/>
      </rPr>
      <t>bel 1842. 2 12</t>
    </r>
    <r>
      <rPr>
        <sz val="10"/>
        <rFont val="Arial"/>
        <family val="2"/>
      </rPr>
      <t/>
    </r>
  </si>
  <si>
    <r>
      <t>G</t>
    </r>
    <r>
      <rPr>
        <sz val="10"/>
        <rFont val="Courier New"/>
        <family val="3"/>
      </rPr>
      <t>ö</t>
    </r>
    <r>
      <rPr>
        <sz val="10"/>
        <rFont val="Arial"/>
        <family val="2"/>
      </rPr>
      <t>bel 1842. 2 13</t>
    </r>
    <r>
      <rPr>
        <sz val="10"/>
        <rFont val="Arial"/>
        <family val="2"/>
      </rPr>
      <t/>
    </r>
  </si>
  <si>
    <r>
      <t>(2) J.A. Phillips: Untersuchungen einiger M</t>
    </r>
    <r>
      <rPr>
        <sz val="10"/>
        <rFont val="Courier New"/>
        <family val="3"/>
      </rPr>
      <t>ü</t>
    </r>
    <r>
      <rPr>
        <sz val="10"/>
        <rFont val="Arial"/>
        <family val="2"/>
      </rPr>
      <t>nzen and Waffen der !ten (in Ann. der Chemie and Pharmacie Bd. 81 p. 206, ur Lond. Chem. Soc. Quart. Journ. IV. 252).</t>
    </r>
  </si>
  <si>
    <r>
      <t>(3) von Santen: Chemische Analyse antiker Metalle aus heidnischen Gr</t>
    </r>
    <r>
      <rPr>
        <sz val="10"/>
        <rFont val="Courier New"/>
        <family val="3"/>
      </rPr>
      <t>ä</t>
    </r>
    <r>
      <rPr>
        <sz val="10"/>
        <rFont val="Arial"/>
        <family val="2"/>
      </rPr>
      <t>b</t>
    </r>
    <r>
      <rPr>
        <sz val="10"/>
        <rFont val="Arial"/>
        <family val="2"/>
      </rPr>
      <t>ern Meklenburgs. Schwerin 1844. (Ur Lisch's Jahrb</t>
    </r>
    <r>
      <rPr>
        <sz val="10"/>
        <rFont val="Courier New"/>
        <family val="3"/>
      </rPr>
      <t>ü</t>
    </r>
    <r>
      <rPr>
        <sz val="10"/>
        <rFont val="Arial"/>
        <family val="2"/>
      </rPr>
      <t>cher, 9. Jahrg.).</t>
    </r>
  </si>
  <si>
    <r>
      <t>(4) Berzelius: Unders</t>
    </r>
    <r>
      <rPr>
        <sz val="10"/>
        <rFont val="Courier New"/>
        <family val="3"/>
      </rPr>
      <t>ö</t>
    </r>
    <r>
      <rPr>
        <sz val="10"/>
        <rFont val="Arial"/>
        <family val="2"/>
      </rPr>
      <t>kning of metalmassan i n</t>
    </r>
    <r>
      <rPr>
        <sz val="10"/>
        <rFont val="Courier New"/>
        <family val="3"/>
      </rPr>
      <t>å</t>
    </r>
    <r>
      <rPr>
        <sz val="10"/>
        <rFont val="Arial"/>
        <family val="2"/>
      </rPr>
      <t xml:space="preserve">gra fornlemningar. (I Ann. for Nordisk Oldkyndighed , 1836-37, p. 104). </t>
    </r>
  </si>
  <si>
    <r>
      <t>(5) H</t>
    </r>
    <r>
      <rPr>
        <sz val="10"/>
        <rFont val="Courier New"/>
        <family val="3"/>
      </rPr>
      <t>ü</t>
    </r>
    <r>
      <rPr>
        <sz val="10"/>
        <rFont val="Arial"/>
        <family val="2"/>
      </rPr>
      <t>nefeld and Picht: R</t>
    </r>
    <r>
      <rPr>
        <sz val="10"/>
        <rFont val="Courier New"/>
        <family val="3"/>
      </rPr>
      <t>ü</t>
    </r>
    <r>
      <rPr>
        <sz val="10"/>
        <rFont val="Arial"/>
        <family val="2"/>
      </rPr>
      <t>gens metallische Denkm</t>
    </r>
    <r>
      <rPr>
        <sz val="10"/>
        <rFont val="Courier New"/>
        <family val="3"/>
      </rPr>
      <t>ä</t>
    </r>
    <r>
      <rPr>
        <sz val="10"/>
        <rFont val="Arial"/>
        <family val="2"/>
      </rPr>
      <t>ler. (Hos G</t>
    </r>
    <r>
      <rPr>
        <sz val="10"/>
        <rFont val="Courier New"/>
        <family val="3"/>
      </rPr>
      <t>ö</t>
    </r>
    <r>
      <rPr>
        <sz val="10"/>
        <rFont val="Arial"/>
        <family val="2"/>
      </rPr>
      <t xml:space="preserve">bel v. infra).  </t>
    </r>
  </si>
  <si>
    <r>
      <t>(6) N.J. Berlin: Om n</t>
    </r>
    <r>
      <rPr>
        <sz val="10"/>
        <rFont val="Courier New"/>
        <family val="3"/>
      </rPr>
      <t>å</t>
    </r>
    <r>
      <rPr>
        <sz val="10"/>
        <rFont val="Arial"/>
        <family val="2"/>
      </rPr>
      <t>gr</t>
    </r>
    <r>
      <rPr>
        <sz val="10"/>
        <rFont val="Arial"/>
        <family val="2"/>
      </rPr>
      <t>a Nordiska metall-legeringars sammans</t>
    </r>
    <r>
      <rPr>
        <sz val="10"/>
        <rFont val="Courier New"/>
        <family val="3"/>
      </rPr>
      <t>ä</t>
    </r>
    <r>
      <rPr>
        <sz val="10"/>
        <rFont val="Arial"/>
        <family val="2"/>
      </rPr>
      <t>ttning.</t>
    </r>
  </si>
  <si>
    <r>
      <t>(7) Klaproth: Chemische Beitr</t>
    </r>
    <r>
      <rPr>
        <sz val="10"/>
        <rFont val="Courier New"/>
        <family val="3"/>
      </rPr>
      <t>ä</t>
    </r>
    <r>
      <rPr>
        <sz val="10"/>
        <rFont val="Arial"/>
        <family val="2"/>
      </rPr>
      <t>ge, Bd. VI.</t>
    </r>
  </si>
  <si>
    <t>(9) F.J. Otto: Lehrbuch der Chemie. 2te Aufl. Braunschweig 1849. 2. Bd. p. 832.</t>
  </si>
  <si>
    <r>
      <t>(10) F. G</t>
    </r>
    <r>
      <rPr>
        <sz val="10"/>
        <rFont val="Courier New"/>
        <family val="3"/>
      </rPr>
      <t>ö</t>
    </r>
    <r>
      <rPr>
        <sz val="10"/>
        <rFont val="Arial"/>
        <family val="2"/>
      </rPr>
      <t>b</t>
    </r>
    <r>
      <rPr>
        <sz val="10"/>
        <rFont val="Arial"/>
        <family val="2"/>
      </rPr>
      <t xml:space="preserve">el: </t>
    </r>
    <r>
      <rPr>
        <sz val="10"/>
        <rFont val="Arial"/>
        <family val="2"/>
      </rPr>
      <t>Ü</t>
    </r>
    <r>
      <rPr>
        <sz val="10"/>
        <rFont val="Arial"/>
        <family val="2"/>
      </rPr>
      <t>ber den Eintfuss der Chemie auf die Ermittelung der V</t>
    </r>
    <r>
      <rPr>
        <sz val="10"/>
        <rFont val="Courier New"/>
        <family val="3"/>
      </rPr>
      <t>ö</t>
    </r>
    <r>
      <rPr>
        <sz val="10"/>
        <rFont val="Arial"/>
        <family val="2"/>
      </rPr>
      <t>lker der Vorzeit. Erlangen 1842</t>
    </r>
  </si>
  <si>
    <r>
      <t>(11) Kongl. Wet. Acad. Nya Handl. f</t>
    </r>
    <r>
      <rPr>
        <sz val="10"/>
        <rFont val="Courier New"/>
        <family val="3"/>
      </rPr>
      <t>ö</t>
    </r>
    <r>
      <rPr>
        <sz val="10"/>
        <rFont val="Arial"/>
        <family val="2"/>
      </rPr>
      <t>r Apr.-Jun. 1797. p.98.</t>
    </r>
  </si>
  <si>
    <r>
      <t>(12) Frorieps Notizen 13. (Hos G</t>
    </r>
    <r>
      <rPr>
        <sz val="10"/>
        <rFont val="Courier New"/>
        <family val="3"/>
      </rPr>
      <t>ö</t>
    </r>
    <r>
      <rPr>
        <sz val="10"/>
        <rFont val="Arial"/>
        <family val="2"/>
      </rPr>
      <t xml:space="preserve">bel, v. supra). </t>
    </r>
  </si>
  <si>
    <t>(13) Salvétat : Analyse zweier antiker Bronzen. (I Erdmanns Journal Bd. 52, p. 63, ur Ann. de Chimie et de Physique XXX. 361).</t>
  </si>
  <si>
    <t>TAB II. Antyka Mynt</t>
  </si>
  <si>
    <t xml:space="preserve">Romersk As 500 f. Chr.  </t>
  </si>
  <si>
    <t xml:space="preserve">Dylik  </t>
  </si>
  <si>
    <t xml:space="preserve">Romersk Semis 500 f. Chr.? </t>
  </si>
  <si>
    <t xml:space="preserve">Romersk Quadrans  </t>
  </si>
  <si>
    <t xml:space="preserve">Hiero I 478 f. Chr.  </t>
  </si>
  <si>
    <t xml:space="preserve">Dylikt </t>
  </si>
  <si>
    <t xml:space="preserve">Forn-Attiskt mynt </t>
  </si>
  <si>
    <r>
      <t>Forngrekiskt mynt, f. p</t>
    </r>
    <r>
      <rPr>
        <sz val="10"/>
        <rFont val="Courier New"/>
        <family val="3"/>
      </rPr>
      <t>å</t>
    </r>
    <r>
      <rPr>
        <sz val="10"/>
        <rFont val="Arial"/>
        <family val="2"/>
      </rPr>
      <t xml:space="preserve"> Sicilien  </t>
    </r>
  </si>
  <si>
    <t>Attiskt mynt</t>
  </si>
  <si>
    <r>
      <t>Mynt fr</t>
    </r>
    <r>
      <rPr>
        <sz val="10"/>
        <rFont val="Courier New"/>
        <family val="3"/>
      </rPr>
      <t>å</t>
    </r>
    <r>
      <rPr>
        <sz val="10"/>
        <rFont val="Arial"/>
        <family val="2"/>
      </rPr>
      <t xml:space="preserve">n Olbia </t>
    </r>
  </si>
  <si>
    <t xml:space="preserve">Dylikt  </t>
  </si>
  <si>
    <t xml:space="preserve">Syracusanskt mynt </t>
  </si>
  <si>
    <t xml:space="preserve">Neapoliton  </t>
  </si>
  <si>
    <t xml:space="preserve">Kentoripinon  </t>
  </si>
  <si>
    <t xml:space="preserve">Brettion  </t>
  </si>
  <si>
    <t xml:space="preserve">Mamertinon  </t>
  </si>
  <si>
    <t xml:space="preserve">Philip II of Macedonien 346 f. Chr.  </t>
  </si>
  <si>
    <t xml:space="preserve">Densammes </t>
  </si>
  <si>
    <t xml:space="preserve">Alexander d. store 335 f. Chr.  </t>
  </si>
  <si>
    <t>Philip III 323 f. Chr.</t>
  </si>
  <si>
    <t xml:space="preserve">Philip V 200 f. Chr..  </t>
  </si>
  <si>
    <t xml:space="preserve">Ptolomaeus VI 220 f. Chr.  </t>
  </si>
  <si>
    <t>Ptolomaeus-mynt (VIII?)</t>
  </si>
  <si>
    <t>Ptolomaeus X 70 f. Chr.</t>
  </si>
  <si>
    <t>Analytikern</t>
  </si>
  <si>
    <t>Phillips (1)</t>
  </si>
  <si>
    <r>
      <t>G</t>
    </r>
    <r>
      <rPr>
        <sz val="10"/>
        <rFont val="Courier New"/>
        <family val="3"/>
      </rPr>
      <t>ö</t>
    </r>
    <r>
      <rPr>
        <sz val="10"/>
        <rFont val="Arial"/>
        <family val="2"/>
      </rPr>
      <t>bel (2)</t>
    </r>
  </si>
  <si>
    <t>Phillips</t>
  </si>
  <si>
    <t>Klaproth (3)</t>
  </si>
  <si>
    <t>Mitscherlich (4)</t>
  </si>
  <si>
    <t xml:space="preserve">Dizé (5) </t>
  </si>
  <si>
    <t>R. Wagner (4)</t>
  </si>
  <si>
    <t>Ulich (4)</t>
  </si>
  <si>
    <t>Heldt (4)</t>
  </si>
  <si>
    <r>
      <t>G</t>
    </r>
    <r>
      <rPr>
        <sz val="10"/>
        <rFont val="Courier New"/>
        <family val="3"/>
      </rPr>
      <t>ö</t>
    </r>
    <r>
      <rPr>
        <sz val="10"/>
        <rFont val="Arial"/>
        <family val="2"/>
      </rPr>
      <t>b</t>
    </r>
    <r>
      <rPr>
        <sz val="10"/>
        <rFont val="Arial"/>
        <family val="2"/>
      </rPr>
      <t xml:space="preserve">el </t>
    </r>
  </si>
  <si>
    <r>
      <t>G</t>
    </r>
    <r>
      <rPr>
        <sz val="10"/>
        <rFont val="Courier New"/>
        <family val="3"/>
      </rPr>
      <t>ö</t>
    </r>
    <r>
      <rPr>
        <sz val="10"/>
        <rFont val="Arial"/>
        <family val="2"/>
      </rPr>
      <t xml:space="preserve">bel </t>
    </r>
  </si>
  <si>
    <t>E. Schmid (4)</t>
  </si>
  <si>
    <r>
      <t>G</t>
    </r>
    <r>
      <rPr>
        <sz val="10"/>
        <rFont val="Courier New"/>
        <family val="3"/>
      </rPr>
      <t>ö</t>
    </r>
    <r>
      <rPr>
        <sz val="10"/>
        <rFont val="Arial"/>
        <family val="2"/>
      </rPr>
      <t xml:space="preserve">bel  </t>
    </r>
  </si>
  <si>
    <t xml:space="preserve">Macedoniskt Konungamynt  </t>
  </si>
  <si>
    <r>
      <t>Attiskt mynt fr</t>
    </r>
    <r>
      <rPr>
        <sz val="10"/>
        <rFont val="Courier New"/>
        <family val="3"/>
      </rPr>
      <t>å</t>
    </r>
    <r>
      <rPr>
        <sz val="10"/>
        <rFont val="Arial"/>
        <family val="2"/>
      </rPr>
      <t xml:space="preserve">n Romerska tiden </t>
    </r>
  </si>
  <si>
    <t>Pompejus 55 f. Chr.</t>
  </si>
  <si>
    <t xml:space="preserve">Atiliernas familj 42 f. Chr. </t>
  </si>
  <si>
    <t xml:space="preserve">C. Caesar Dictator 45 f. Chr </t>
  </si>
  <si>
    <t xml:space="preserve">Julius &amp; Augustus 40 f. Chr.  </t>
  </si>
  <si>
    <t xml:space="preserve">Augustus &amp; Agrippa 30 f. Chr.  </t>
  </si>
  <si>
    <t xml:space="preserve">Divus Augustus Pater 29 f. Chr.  </t>
  </si>
  <si>
    <t xml:space="preserve">Cassiernas familj 23 f. Chr. </t>
  </si>
  <si>
    <t xml:space="preserve">Caesar Augustus &amp; Germanicus 19 e. Chr.  </t>
  </si>
  <si>
    <t xml:space="preserve">Tiberius 30 e. Chr.  </t>
  </si>
  <si>
    <t xml:space="preserve">Caligula 37 e. Chr.  </t>
  </si>
  <si>
    <t xml:space="preserve">Claudius 41 e. Chr </t>
  </si>
  <si>
    <t xml:space="preserve">Densamme </t>
  </si>
  <si>
    <t xml:space="preserve">Nero &amp; Drusus 54 e. Chr.  </t>
  </si>
  <si>
    <t>Nero 60 e. Chr.</t>
  </si>
  <si>
    <t xml:space="preserve">Vespasianus 70 e. Chr. </t>
  </si>
  <si>
    <t xml:space="preserve">Titus 79 e. Chr. </t>
  </si>
  <si>
    <t xml:space="preserve">Trajanus 98 e. Chr. </t>
  </si>
  <si>
    <t xml:space="preserve">Adrianus 120 e. Chr.  </t>
  </si>
  <si>
    <t xml:space="preserve">Samosata 212 e. Chr.  </t>
  </si>
  <si>
    <t>Faustina jun. 165 e. Chr.</t>
  </si>
  <si>
    <t xml:space="preserve">Victorinus sen. 262 e. Chr.  </t>
  </si>
  <si>
    <t xml:space="preserve">Tetricus sen. 267 e. Chr </t>
  </si>
  <si>
    <t xml:space="preserve">Claudius Gothicus 268 e. Chr </t>
  </si>
  <si>
    <t xml:space="preserve">Tacitus 275 e. Chr. </t>
  </si>
  <si>
    <t>Licinius 311 e. Chr.</t>
  </si>
  <si>
    <t xml:space="preserve">Probus 275 e. Chr. </t>
  </si>
  <si>
    <t xml:space="preserve">Constantinus Magnus 323 e. Chr.  </t>
  </si>
  <si>
    <t>Justinianus I 527 e. Chr.</t>
  </si>
  <si>
    <t xml:space="preserve">Basilius 867 e. Chr..  </t>
  </si>
  <si>
    <t>0. Monse (4)</t>
  </si>
  <si>
    <r>
      <t>G</t>
    </r>
    <r>
      <rPr>
        <sz val="10"/>
        <rFont val="Courier New"/>
        <family val="3"/>
      </rPr>
      <t>ö</t>
    </r>
    <r>
      <rPr>
        <sz val="10"/>
        <rFont val="Arial"/>
        <family val="2"/>
      </rPr>
      <t>b</t>
    </r>
    <r>
      <rPr>
        <sz val="10"/>
        <rFont val="Arial"/>
        <family val="2"/>
      </rPr>
      <t xml:space="preserve">el  </t>
    </r>
  </si>
  <si>
    <t xml:space="preserve">Phillips   </t>
  </si>
  <si>
    <r>
      <t>G</t>
    </r>
    <r>
      <rPr>
        <sz val="10"/>
        <rFont val="Courier New"/>
        <family val="3"/>
      </rPr>
      <t>ö</t>
    </r>
    <r>
      <rPr>
        <sz val="10"/>
        <rFont val="Arial"/>
        <family val="2"/>
      </rPr>
      <t>bel</t>
    </r>
  </si>
  <si>
    <t xml:space="preserve">Klaproth   </t>
  </si>
  <si>
    <t xml:space="preserve">Klaproth  </t>
  </si>
  <si>
    <r>
      <t>Der grosse Kurf</t>
    </r>
    <r>
      <rPr>
        <sz val="10"/>
        <rFont val="Times New Roman"/>
        <family val="1"/>
      </rPr>
      <t>ü</t>
    </r>
    <r>
      <rPr>
        <sz val="10"/>
        <rFont val="Arial"/>
        <family val="2"/>
      </rPr>
      <t>rst. Reiterstatue. In Berlin. Aufgestellt 1703. Schwanzspitze des Pferdes.</t>
    </r>
  </si>
  <si>
    <t>Sklaven am Postamente dies. Statue.</t>
  </si>
  <si>
    <t>Ludwig.</t>
  </si>
  <si>
    <t xml:space="preserve"> Otto.</t>
  </si>
  <si>
    <t>Ziurek.</t>
  </si>
  <si>
    <t>Reimann.</t>
  </si>
  <si>
    <t>Olshausen.</t>
  </si>
  <si>
    <t>Tieftrunk.</t>
  </si>
  <si>
    <t>Finkener.</t>
  </si>
  <si>
    <t>Weber.</t>
  </si>
  <si>
    <t>Rammelsberg.</t>
  </si>
  <si>
    <t>Darcet.</t>
  </si>
  <si>
    <t>Sklaven am Postamente dies. Statue. In Berlin. Aufgestellt 1703. Schwanzspitze des Pferdes.</t>
  </si>
  <si>
    <r>
      <t>Diana. Im Hofgarten zu M</t>
    </r>
    <r>
      <rPr>
        <sz val="10"/>
        <rFont val="Times New Roman"/>
        <family val="1"/>
      </rPr>
      <t>ü</t>
    </r>
    <r>
      <rPr>
        <sz val="10"/>
        <rFont val="Arial"/>
        <family val="2"/>
      </rPr>
      <t>nchen. 1600 gegossen.</t>
    </r>
  </si>
  <si>
    <t>Dieselbe.</t>
  </si>
  <si>
    <r>
      <t>Statue. Auf dem Residenzhofe in M</t>
    </r>
    <r>
      <rPr>
        <sz val="10"/>
        <rFont val="Times New Roman"/>
        <family val="1"/>
      </rPr>
      <t>ü</t>
    </r>
    <r>
      <rPr>
        <sz val="10"/>
        <rFont val="Arial"/>
        <family val="2"/>
      </rPr>
      <t xml:space="preserve">nchen. 1600 gegoss. </t>
    </r>
  </si>
  <si>
    <t>Statuenbronze. Aus Augsburg aus dem 16. Jahrhundert.</t>
  </si>
  <si>
    <r>
      <t>Mars - and Venusgruppe. In M</t>
    </r>
    <r>
      <rPr>
        <sz val="10"/>
        <rFont val="Times New Roman"/>
        <family val="1"/>
      </rPr>
      <t>ü</t>
    </r>
    <r>
      <rPr>
        <sz val="10"/>
        <rFont val="Arial"/>
        <family val="2"/>
      </rPr>
      <t>nchen. Aus dem Jahre 1585.</t>
    </r>
  </si>
  <si>
    <r>
      <t>Vom Sehwert einer Statue. Lebensgross. N</t>
    </r>
    <r>
      <rPr>
        <sz val="10"/>
        <rFont val="Times New Roman"/>
        <family val="1"/>
      </rPr>
      <t>ä</t>
    </r>
    <r>
      <rPr>
        <sz val="10"/>
        <rFont val="Arial"/>
        <family val="2"/>
      </rPr>
      <t>here Notizen fehlen , wohl 17. Jahrh. Spur Gold in d. Verzierung.</t>
    </r>
  </si>
  <si>
    <t xml:space="preserve">Weibliche Statuette. Wohl Ende des 17. Jahrhunderts. </t>
  </si>
  <si>
    <t>Statuette. Anfang d. 18. Jahrhnnderts.</t>
  </si>
  <si>
    <t>Basrelief. Anfang d. 17. Jahrh.</t>
  </si>
  <si>
    <t>Glocken.</t>
  </si>
  <si>
    <t>Glocke ans Rouen. 12. Jahrhundert.</t>
  </si>
  <si>
    <t>Desgleichen. 12. Jahrhundert.</t>
  </si>
  <si>
    <t>Glocke aus Reichenhall. Um 1260.</t>
  </si>
  <si>
    <t>Terreil 1865. p. 110</t>
  </si>
  <si>
    <t>I. Aus den Ostseegouvernements.</t>
  </si>
  <si>
    <t>A) Livland.</t>
  </si>
  <si>
    <t>1) Festland.</t>
  </si>
  <si>
    <t>Kupfer.</t>
  </si>
  <si>
    <t>Zink.</t>
  </si>
  <si>
    <t>Zinn.</t>
  </si>
  <si>
    <t>Blei.</t>
  </si>
  <si>
    <t xml:space="preserve">1. Handling von Cremon in Livland  </t>
  </si>
  <si>
    <r>
      <t>G</t>
    </r>
    <r>
      <rPr>
        <sz val="11"/>
        <color indexed="8"/>
        <rFont val="Times New Roman"/>
        <family val="1"/>
      </rPr>
      <t>ö</t>
    </r>
    <r>
      <rPr>
        <sz val="11"/>
        <color indexed="8"/>
        <rFont val="Calibri"/>
        <family val="2"/>
      </rPr>
      <t>bel 13.1</t>
    </r>
  </si>
  <si>
    <t>2. dito kleiner ib. ib.</t>
  </si>
  <si>
    <t>id.</t>
  </si>
  <si>
    <r>
      <t>G</t>
    </r>
    <r>
      <rPr>
        <sz val="11"/>
        <color indexed="8"/>
        <rFont val="Times New Roman"/>
        <family val="1"/>
      </rPr>
      <t>ö</t>
    </r>
    <r>
      <rPr>
        <sz val="11"/>
        <color indexed="8"/>
        <rFont val="Calibri"/>
        <family val="2"/>
      </rPr>
      <t>bel 13.2</t>
    </r>
    <r>
      <rPr>
        <sz val="11"/>
        <color indexed="8"/>
        <rFont val="Calibri"/>
        <family val="2"/>
      </rPr>
      <t/>
    </r>
  </si>
  <si>
    <t xml:space="preserve">3. Fibel aus Ascheraden  </t>
  </si>
  <si>
    <r>
      <t>G</t>
    </r>
    <r>
      <rPr>
        <sz val="11"/>
        <color indexed="8"/>
        <rFont val="Times New Roman"/>
        <family val="1"/>
      </rPr>
      <t>ö</t>
    </r>
    <r>
      <rPr>
        <sz val="11"/>
        <color indexed="8"/>
        <rFont val="Calibri"/>
        <family val="2"/>
      </rPr>
      <t>bel 13.3</t>
    </r>
    <r>
      <rPr>
        <sz val="11"/>
        <color indexed="8"/>
        <rFont val="Calibri"/>
        <family val="2"/>
      </rPr>
      <t/>
    </r>
  </si>
  <si>
    <t>Blei = 4.03 in original</t>
  </si>
  <si>
    <t xml:space="preserve">4. Bronzeperle sus Segewolde  </t>
  </si>
  <si>
    <r>
      <t>G</t>
    </r>
    <r>
      <rPr>
        <sz val="11"/>
        <color indexed="8"/>
        <rFont val="Times New Roman"/>
        <family val="1"/>
      </rPr>
      <t>ö</t>
    </r>
    <r>
      <rPr>
        <sz val="11"/>
        <color indexed="8"/>
        <rFont val="Calibri"/>
        <family val="2"/>
      </rPr>
      <t>bel 13.4</t>
    </r>
    <r>
      <rPr>
        <sz val="11"/>
        <color indexed="8"/>
        <rFont val="Calibri"/>
        <family val="2"/>
      </rPr>
      <t/>
    </r>
  </si>
  <si>
    <t xml:space="preserve">5. Bronzedrath sue Ascheraden  </t>
  </si>
  <si>
    <r>
      <t>G</t>
    </r>
    <r>
      <rPr>
        <sz val="11"/>
        <color indexed="8"/>
        <rFont val="Times New Roman"/>
        <family val="1"/>
      </rPr>
      <t>ö</t>
    </r>
    <r>
      <rPr>
        <sz val="11"/>
        <color indexed="8"/>
        <rFont val="Calibri"/>
        <family val="2"/>
      </rPr>
      <t>bel 13.5</t>
    </r>
    <r>
      <rPr>
        <sz val="11"/>
        <color indexed="8"/>
        <rFont val="Calibri"/>
        <family val="2"/>
      </rPr>
      <t/>
    </r>
  </si>
  <si>
    <t>6. Bronzestilus lb.</t>
  </si>
  <si>
    <r>
      <t>G</t>
    </r>
    <r>
      <rPr>
        <sz val="11"/>
        <color indexed="8"/>
        <rFont val="Times New Roman"/>
        <family val="1"/>
      </rPr>
      <t>ö</t>
    </r>
    <r>
      <rPr>
        <sz val="11"/>
        <color indexed="8"/>
        <rFont val="Calibri"/>
        <family val="2"/>
      </rPr>
      <t>bel 13.6</t>
    </r>
    <r>
      <rPr>
        <sz val="11"/>
        <color indexed="8"/>
        <rFont val="Calibri"/>
        <family val="2"/>
      </rPr>
      <t/>
    </r>
  </si>
  <si>
    <t xml:space="preserve">7. Bronzefibel aus Ronneburg  </t>
  </si>
  <si>
    <r>
      <t>G</t>
    </r>
    <r>
      <rPr>
        <sz val="11"/>
        <color indexed="8"/>
        <rFont val="Times New Roman"/>
        <family val="1"/>
      </rPr>
      <t>ö</t>
    </r>
    <r>
      <rPr>
        <sz val="11"/>
        <color indexed="8"/>
        <rFont val="Calibri"/>
        <family val="2"/>
      </rPr>
      <t>bel 13.8</t>
    </r>
  </si>
  <si>
    <t xml:space="preserve">8. Bronzehandring aus Ascheraden  </t>
  </si>
  <si>
    <r>
      <t>G</t>
    </r>
    <r>
      <rPr>
        <sz val="11"/>
        <color indexed="8"/>
        <rFont val="Times New Roman"/>
        <family val="1"/>
      </rPr>
      <t>ö</t>
    </r>
    <r>
      <rPr>
        <sz val="11"/>
        <color indexed="8"/>
        <rFont val="Calibri"/>
        <family val="2"/>
      </rPr>
      <t>bel 13.12</t>
    </r>
  </si>
  <si>
    <t xml:space="preserve">9. Bronzefibel ana Alt-Kusthof  </t>
  </si>
  <si>
    <r>
      <t>G</t>
    </r>
    <r>
      <rPr>
        <sz val="11"/>
        <color indexed="8"/>
        <rFont val="Times New Roman"/>
        <family val="1"/>
      </rPr>
      <t>ö</t>
    </r>
    <r>
      <rPr>
        <sz val="11"/>
        <color indexed="8"/>
        <rFont val="Calibri"/>
        <family val="2"/>
      </rPr>
      <t>bel 13.13</t>
    </r>
    <r>
      <rPr>
        <sz val="11"/>
        <color indexed="8"/>
        <rFont val="Calibri"/>
        <family val="2"/>
      </rPr>
      <t/>
    </r>
  </si>
  <si>
    <t>10. Bronzeringe in Wolle verwebt aus Ascheraden</t>
  </si>
  <si>
    <r>
      <t>G</t>
    </r>
    <r>
      <rPr>
        <sz val="11"/>
        <color indexed="8"/>
        <rFont val="Times New Roman"/>
        <family val="1"/>
      </rPr>
      <t>ö</t>
    </r>
    <r>
      <rPr>
        <sz val="11"/>
        <color indexed="8"/>
        <rFont val="Calibri"/>
        <family val="2"/>
      </rPr>
      <t>bel 13.15</t>
    </r>
  </si>
  <si>
    <t xml:space="preserve">11. dito aus Cremon  </t>
  </si>
  <si>
    <r>
      <t>G</t>
    </r>
    <r>
      <rPr>
        <sz val="11"/>
        <color indexed="8"/>
        <rFont val="Times New Roman"/>
        <family val="1"/>
      </rPr>
      <t>ö</t>
    </r>
    <r>
      <rPr>
        <sz val="11"/>
        <color indexed="8"/>
        <rFont val="Calibri"/>
        <family val="2"/>
      </rPr>
      <t>bel 13.16</t>
    </r>
    <r>
      <rPr>
        <sz val="11"/>
        <color indexed="8"/>
        <rFont val="Calibri"/>
        <family val="2"/>
      </rPr>
      <t/>
    </r>
  </si>
  <si>
    <t>12. dito ans Flanden</t>
  </si>
  <si>
    <r>
      <t>G</t>
    </r>
    <r>
      <rPr>
        <sz val="11"/>
        <color indexed="8"/>
        <rFont val="Times New Roman"/>
        <family val="1"/>
      </rPr>
      <t>ö</t>
    </r>
    <r>
      <rPr>
        <sz val="11"/>
        <color indexed="8"/>
        <rFont val="Calibri"/>
        <family val="2"/>
      </rPr>
      <t>bel 13.17</t>
    </r>
    <r>
      <rPr>
        <sz val="11"/>
        <color indexed="8"/>
        <rFont val="Calibri"/>
        <family val="2"/>
      </rPr>
      <t/>
    </r>
  </si>
  <si>
    <t xml:space="preserve">13. Bronzemünze mit einer ara aus Dreymannsdorf (1) bei Salis  </t>
  </si>
  <si>
    <t xml:space="preserve">14. Wagebalken ans Ascheraden </t>
  </si>
  <si>
    <r>
      <t>G</t>
    </r>
    <r>
      <rPr>
        <sz val="11"/>
        <color indexed="8"/>
        <rFont val="Times New Roman"/>
        <family val="1"/>
      </rPr>
      <t>ö</t>
    </r>
    <r>
      <rPr>
        <sz val="11"/>
        <color indexed="8"/>
        <rFont val="Calibri"/>
        <family val="2"/>
      </rPr>
      <t>bel 13.21a</t>
    </r>
  </si>
  <si>
    <t>Zink 20.3; Blei Sp.</t>
  </si>
  <si>
    <t xml:space="preserve">15. Wageschaale ans Ascheraden  </t>
  </si>
  <si>
    <r>
      <t>G</t>
    </r>
    <r>
      <rPr>
        <sz val="11"/>
        <color indexed="8"/>
        <rFont val="Times New Roman"/>
        <family val="1"/>
      </rPr>
      <t>ö</t>
    </r>
    <r>
      <rPr>
        <sz val="11"/>
        <color indexed="8"/>
        <rFont val="Calibri"/>
        <family val="2"/>
      </rPr>
      <t>bel 13.21b</t>
    </r>
  </si>
  <si>
    <t>Zinn 3.51; Blei Sp.</t>
  </si>
  <si>
    <t xml:space="preserve">16. Wageschaale aus Palfer  </t>
  </si>
  <si>
    <r>
      <t>G</t>
    </r>
    <r>
      <rPr>
        <sz val="11"/>
        <color indexed="8"/>
        <rFont val="Times New Roman"/>
        <family val="1"/>
      </rPr>
      <t>ö</t>
    </r>
    <r>
      <rPr>
        <sz val="11"/>
        <color indexed="8"/>
        <rFont val="Calibri"/>
        <family val="2"/>
      </rPr>
      <t>bel 13.21c</t>
    </r>
  </si>
  <si>
    <t xml:space="preserve">17. Gewicht aus Palfer bezeichnet  </t>
  </si>
  <si>
    <r>
      <t>G</t>
    </r>
    <r>
      <rPr>
        <sz val="11"/>
        <color indexed="8"/>
        <rFont val="Times New Roman"/>
        <family val="1"/>
      </rPr>
      <t>ö</t>
    </r>
    <r>
      <rPr>
        <sz val="11"/>
        <color indexed="8"/>
        <rFont val="Calibri"/>
        <family val="2"/>
      </rPr>
      <t>bel 13.21d</t>
    </r>
  </si>
  <si>
    <t>2) Oesel.</t>
  </si>
  <si>
    <t xml:space="preserve">18. Bronzekette aus Pyhla  </t>
  </si>
  <si>
    <r>
      <t>G</t>
    </r>
    <r>
      <rPr>
        <sz val="11"/>
        <color indexed="8"/>
        <rFont val="Times New Roman"/>
        <family val="1"/>
      </rPr>
      <t>ö</t>
    </r>
    <r>
      <rPr>
        <sz val="11"/>
        <color indexed="8"/>
        <rFont val="Calibri"/>
        <family val="2"/>
      </rPr>
      <t>bel 13.9</t>
    </r>
  </si>
  <si>
    <t xml:space="preserve">19. Bronzefibel aus Lemalsnese  </t>
  </si>
  <si>
    <r>
      <t>G</t>
    </r>
    <r>
      <rPr>
        <sz val="11"/>
        <color indexed="8"/>
        <rFont val="Times New Roman"/>
        <family val="1"/>
      </rPr>
      <t>ö</t>
    </r>
    <r>
      <rPr>
        <sz val="11"/>
        <color indexed="8"/>
        <rFont val="Calibri"/>
        <family val="2"/>
      </rPr>
      <t>bel 13.18</t>
    </r>
  </si>
  <si>
    <t>B. Curland.</t>
  </si>
  <si>
    <t xml:space="preserve">20. Bronzehandring von Dunsburg  </t>
  </si>
  <si>
    <r>
      <t>G</t>
    </r>
    <r>
      <rPr>
        <sz val="11"/>
        <color indexed="8"/>
        <rFont val="Times New Roman"/>
        <family val="1"/>
      </rPr>
      <t>ö</t>
    </r>
    <r>
      <rPr>
        <sz val="11"/>
        <color indexed="8"/>
        <rFont val="Calibri"/>
        <family val="2"/>
      </rPr>
      <t>bel 13.7</t>
    </r>
  </si>
  <si>
    <t xml:space="preserve">21. Bronzedrath (eiafacher) aus Hasau  </t>
  </si>
  <si>
    <r>
      <t>G</t>
    </r>
    <r>
      <rPr>
        <sz val="11"/>
        <color indexed="8"/>
        <rFont val="Times New Roman"/>
        <family val="1"/>
      </rPr>
      <t>ö</t>
    </r>
    <r>
      <rPr>
        <sz val="11"/>
        <color indexed="8"/>
        <rFont val="Calibri"/>
        <family val="2"/>
      </rPr>
      <t>bel 13.10</t>
    </r>
  </si>
  <si>
    <t xml:space="preserve">22. Bronsemünze aus Hasau (1)  </t>
  </si>
  <si>
    <t xml:space="preserve">23. Bronzering (einfacher) aus Kapsehten . </t>
  </si>
  <si>
    <r>
      <t>G</t>
    </r>
    <r>
      <rPr>
        <sz val="11"/>
        <color indexed="8"/>
        <rFont val="Times New Roman"/>
        <family val="1"/>
      </rPr>
      <t>ö</t>
    </r>
    <r>
      <rPr>
        <sz val="11"/>
        <color indexed="8"/>
        <rFont val="Calibri"/>
        <family val="2"/>
      </rPr>
      <t>bel 13.11</t>
    </r>
  </si>
  <si>
    <t xml:space="preserve">24. Fibel in Röm. Form aus Kapsehten  </t>
  </si>
  <si>
    <r>
      <t>G</t>
    </r>
    <r>
      <rPr>
        <sz val="11"/>
        <color indexed="8"/>
        <rFont val="Times New Roman"/>
        <family val="1"/>
      </rPr>
      <t>ö</t>
    </r>
    <r>
      <rPr>
        <sz val="11"/>
        <color indexed="8"/>
        <rFont val="Calibri"/>
        <family val="2"/>
      </rPr>
      <t>bel 13.19</t>
    </r>
  </si>
  <si>
    <t xml:space="preserve">25. Einfache Kette aus Kapscehten  </t>
  </si>
  <si>
    <t>—</t>
  </si>
  <si>
    <r>
      <t>G</t>
    </r>
    <r>
      <rPr>
        <sz val="11"/>
        <color indexed="8"/>
        <rFont val="Times New Roman"/>
        <family val="1"/>
      </rPr>
      <t>ö</t>
    </r>
    <r>
      <rPr>
        <sz val="11"/>
        <color indexed="8"/>
        <rFont val="Calibri"/>
        <family val="2"/>
      </rPr>
      <t>bel 13.20</t>
    </r>
    <r>
      <rPr>
        <sz val="11"/>
        <color indexed="8"/>
        <rFont val="Calibri"/>
        <family val="2"/>
      </rPr>
      <t/>
    </r>
  </si>
  <si>
    <t>II. Aus Deutschland. Preussen und Scandinavien</t>
  </si>
  <si>
    <t>A. Im mittlereu Deutschland.</t>
  </si>
  <si>
    <t>26. Bronzekette von Ronneburg bei Altenburg gef.</t>
  </si>
  <si>
    <r>
      <t>G</t>
    </r>
    <r>
      <rPr>
        <sz val="11"/>
        <color indexed="8"/>
        <rFont val="Times New Roman"/>
        <family val="1"/>
      </rPr>
      <t>ö</t>
    </r>
    <r>
      <rPr>
        <sz val="11"/>
        <color indexed="8"/>
        <rFont val="Calibri"/>
        <family val="2"/>
      </rPr>
      <t>bel 10.2</t>
    </r>
  </si>
  <si>
    <t>27. Armspange aus Naumburg in Thüringen</t>
  </si>
  <si>
    <r>
      <t>G</t>
    </r>
    <r>
      <rPr>
        <sz val="11"/>
        <color indexed="8"/>
        <rFont val="Times New Roman"/>
        <family val="1"/>
      </rPr>
      <t>ö</t>
    </r>
    <r>
      <rPr>
        <sz val="11"/>
        <color indexed="8"/>
        <rFont val="Calibri"/>
        <family val="2"/>
      </rPr>
      <t>bel 12.1</t>
    </r>
  </si>
  <si>
    <t xml:space="preserve">28. Fibel Rom. Form bei Königsberg in Preussen </t>
  </si>
  <si>
    <r>
      <t>G</t>
    </r>
    <r>
      <rPr>
        <sz val="11"/>
        <color indexed="8"/>
        <rFont val="Times New Roman"/>
        <family val="1"/>
      </rPr>
      <t>ö</t>
    </r>
    <r>
      <rPr>
        <sz val="11"/>
        <color indexed="8"/>
        <rFont val="Calibri"/>
        <family val="2"/>
      </rPr>
      <t>bel 12.2</t>
    </r>
    <r>
      <rPr>
        <sz val="11"/>
        <color indexed="8"/>
        <rFont val="Calibri"/>
        <family val="2"/>
      </rPr>
      <t/>
    </r>
  </si>
  <si>
    <t xml:space="preserve">29. Statue des Krodo in Goslar  </t>
  </si>
  <si>
    <r>
      <t>G</t>
    </r>
    <r>
      <rPr>
        <sz val="11"/>
        <color indexed="8"/>
        <rFont val="Times New Roman"/>
        <family val="1"/>
      </rPr>
      <t>ö</t>
    </r>
    <r>
      <rPr>
        <sz val="11"/>
        <color indexed="8"/>
        <rFont val="Calibri"/>
        <family val="2"/>
      </rPr>
      <t>bel 11.1; Klaproth 1815. 127. XII. I</t>
    </r>
  </si>
  <si>
    <t xml:space="preserve">B. Nördl. Deutschland, Rügen u. Scandinavien. </t>
  </si>
  <si>
    <t>1) In der Mark-Brandenburg</t>
  </si>
  <si>
    <t xml:space="preserve">30. Ein antikes Schwerdt  </t>
  </si>
  <si>
    <r>
      <t>G</t>
    </r>
    <r>
      <rPr>
        <sz val="11"/>
        <color indexed="8"/>
        <rFont val="Times New Roman"/>
        <family val="1"/>
      </rPr>
      <t>ö</t>
    </r>
    <r>
      <rPr>
        <sz val="11"/>
        <color indexed="8"/>
        <rFont val="Calibri"/>
        <family val="2"/>
      </rPr>
      <t>bel 1.1; Klaproth 1815. 76. VII. IV</t>
    </r>
  </si>
  <si>
    <t xml:space="preserve">31. Ein sichelformiges Messer  </t>
  </si>
  <si>
    <r>
      <t>G</t>
    </r>
    <r>
      <rPr>
        <sz val="11"/>
        <color indexed="8"/>
        <rFont val="Times New Roman"/>
        <family val="1"/>
      </rPr>
      <t>ö</t>
    </r>
    <r>
      <rPr>
        <sz val="11"/>
        <color indexed="8"/>
        <rFont val="Calibri"/>
        <family val="2"/>
      </rPr>
      <t>bel 3.2; Klaproth 1815. 76.VII. Iia</t>
    </r>
  </si>
  <si>
    <t>Vom Rhein.</t>
  </si>
  <si>
    <t>32. Antiker Ring mit Römischen Munzen</t>
  </si>
  <si>
    <r>
      <t>G</t>
    </r>
    <r>
      <rPr>
        <sz val="11"/>
        <color indexed="8"/>
        <rFont val="Times New Roman"/>
        <family val="1"/>
      </rPr>
      <t>ö</t>
    </r>
    <r>
      <rPr>
        <sz val="11"/>
        <color indexed="8"/>
        <rFont val="Calibri"/>
        <family val="2"/>
      </rPr>
      <t>bel 3.5; Klaproth 1815. 76.VII. III</t>
    </r>
  </si>
  <si>
    <t>2) Auf der Insel Rügen und der Ostseekuste</t>
  </si>
  <si>
    <t xml:space="preserve">33. Ein Streitmeissel auf Rügen gef.  </t>
  </si>
  <si>
    <r>
      <t>G</t>
    </r>
    <r>
      <rPr>
        <sz val="11"/>
        <color indexed="8"/>
        <rFont val="Times New Roman"/>
        <family val="1"/>
      </rPr>
      <t>ö</t>
    </r>
    <r>
      <rPr>
        <sz val="11"/>
        <color indexed="8"/>
        <rFont val="Calibri"/>
        <family val="2"/>
      </rPr>
      <t>bel 3.10; H. u. P. 1827. 5</t>
    </r>
  </si>
  <si>
    <t xml:space="preserve">34. Metillring einer Urne bei Quoltitz gef. </t>
  </si>
  <si>
    <t>Picht</t>
  </si>
  <si>
    <r>
      <t>G</t>
    </r>
    <r>
      <rPr>
        <sz val="11"/>
        <color indexed="8"/>
        <rFont val="Times New Roman"/>
        <family val="1"/>
      </rPr>
      <t>ö</t>
    </r>
    <r>
      <rPr>
        <sz val="11"/>
        <color indexed="8"/>
        <rFont val="Calibri"/>
        <family val="2"/>
      </rPr>
      <t>bel 3.12; H. u. P. 1827. 3</t>
    </r>
  </si>
  <si>
    <t xml:space="preserve">35. Ein Schwerdt von Rügen </t>
  </si>
  <si>
    <t>und Hü-</t>
  </si>
  <si>
    <r>
      <t>G</t>
    </r>
    <r>
      <rPr>
        <sz val="11"/>
        <color indexed="8"/>
        <rFont val="Times New Roman"/>
        <family val="1"/>
      </rPr>
      <t>ö</t>
    </r>
    <r>
      <rPr>
        <sz val="11"/>
        <color indexed="8"/>
        <rFont val="Calibri"/>
        <family val="2"/>
      </rPr>
      <t>bel 3.11; H. u. P. 1827. 4</t>
    </r>
  </si>
  <si>
    <t xml:space="preserve">36. Urne bei Ranzow gef.  </t>
  </si>
  <si>
    <t>nefeld.</t>
  </si>
  <si>
    <r>
      <t>G</t>
    </r>
    <r>
      <rPr>
        <sz val="11"/>
        <color indexed="8"/>
        <rFont val="Times New Roman"/>
        <family val="1"/>
      </rPr>
      <t>ö</t>
    </r>
    <r>
      <rPr>
        <sz val="11"/>
        <color indexed="8"/>
        <rFont val="Calibri"/>
        <family val="2"/>
      </rPr>
      <t>bel 3.13; H. u. P. 1827. 2</t>
    </r>
  </si>
  <si>
    <t xml:space="preserve">37. Schwerdt bei Stralsund gef.  </t>
  </si>
  <si>
    <r>
      <t>G</t>
    </r>
    <r>
      <rPr>
        <sz val="11"/>
        <color indexed="8"/>
        <rFont val="Times New Roman"/>
        <family val="1"/>
      </rPr>
      <t>ö</t>
    </r>
    <r>
      <rPr>
        <sz val="11"/>
        <color indexed="8"/>
        <rFont val="Calibri"/>
        <family val="2"/>
      </rPr>
      <t>bel 3.14; H. u. P. 1827. 1</t>
    </r>
  </si>
  <si>
    <t>3) Scandinavien.</t>
  </si>
  <si>
    <t xml:space="preserve">38. Schwerdt, kurz  </t>
  </si>
  <si>
    <r>
      <t>G</t>
    </r>
    <r>
      <rPr>
        <sz val="11"/>
        <color indexed="8"/>
        <rFont val="Times New Roman"/>
        <family val="1"/>
      </rPr>
      <t>ö</t>
    </r>
    <r>
      <rPr>
        <sz val="11"/>
        <color indexed="8"/>
        <rFont val="Calibri"/>
        <family val="2"/>
      </rPr>
      <t>bel 3.15a; Berzelius 1836-7, 1</t>
    </r>
  </si>
  <si>
    <t>39. dito auf der Klinge mit halbrunder Erhöhung</t>
  </si>
  <si>
    <t xml:space="preserve">id. </t>
  </si>
  <si>
    <r>
      <t>G</t>
    </r>
    <r>
      <rPr>
        <sz val="11"/>
        <color indexed="8"/>
        <rFont val="Times New Roman"/>
        <family val="1"/>
      </rPr>
      <t>ö</t>
    </r>
    <r>
      <rPr>
        <sz val="11"/>
        <color indexed="8"/>
        <rFont val="Calibri"/>
        <family val="2"/>
      </rPr>
      <t>bel 3.15b; Berzelius 1836-7, 2</t>
    </r>
    <r>
      <rPr>
        <sz val="11"/>
        <color indexed="8"/>
        <rFont val="Calibri"/>
        <family val="2"/>
      </rPr>
      <t/>
    </r>
  </si>
  <si>
    <t xml:space="preserve">40. Ring mit Querstreifen verschen  </t>
  </si>
  <si>
    <r>
      <t>G</t>
    </r>
    <r>
      <rPr>
        <sz val="11"/>
        <color indexed="8"/>
        <rFont val="Times New Roman"/>
        <family val="1"/>
      </rPr>
      <t>ö</t>
    </r>
    <r>
      <rPr>
        <sz val="11"/>
        <color indexed="8"/>
        <rFont val="Calibri"/>
        <family val="2"/>
      </rPr>
      <t>bel 3.15h; Berzelius 1836-7, 8</t>
    </r>
  </si>
  <si>
    <t>Ni 0.59%</t>
  </si>
  <si>
    <t xml:space="preserve">41. Spiralformig gewundener Ring  </t>
  </si>
  <si>
    <r>
      <t>G</t>
    </r>
    <r>
      <rPr>
        <sz val="11"/>
        <color indexed="8"/>
        <rFont val="Times New Roman"/>
        <family val="1"/>
      </rPr>
      <t>ö</t>
    </r>
    <r>
      <rPr>
        <sz val="11"/>
        <color indexed="8"/>
        <rFont val="Calibri"/>
        <family val="2"/>
      </rPr>
      <t>bel 3.15k; Berzelius 1836-7, 9</t>
    </r>
  </si>
  <si>
    <t>42. Bronzen aus dem 10. Jahrh. in einem Grabe bei Aalborg gefunden</t>
  </si>
  <si>
    <t>Forchhammer.</t>
  </si>
  <si>
    <t>3.39 und Eisen 0.11</t>
  </si>
  <si>
    <t>Kruse 1836 footnote p. 357</t>
  </si>
  <si>
    <t>III Griechische Alterthümer.</t>
  </si>
  <si>
    <t xml:space="preserve">43. Griechische Waffenrüstung aus Sicilien </t>
  </si>
  <si>
    <t xml:space="preserve">44. Antike Vase aus Neapel </t>
  </si>
  <si>
    <r>
      <t>G</t>
    </r>
    <r>
      <rPr>
        <sz val="11"/>
        <color indexed="8"/>
        <rFont val="Times New Roman"/>
        <family val="1"/>
      </rPr>
      <t>ö</t>
    </r>
    <r>
      <rPr>
        <sz val="11"/>
        <color indexed="8"/>
        <rFont val="Calibri"/>
        <family val="2"/>
      </rPr>
      <t>bel 1.2; Klaproth 1815. 76. VII. VI</t>
    </r>
  </si>
  <si>
    <t>45. Münze vou Chios mit einer Quadriga</t>
  </si>
  <si>
    <r>
      <t>G</t>
    </r>
    <r>
      <rPr>
        <sz val="11"/>
        <color indexed="8"/>
        <rFont val="Times New Roman"/>
        <family val="1"/>
      </rPr>
      <t>ö</t>
    </r>
    <r>
      <rPr>
        <sz val="11"/>
        <color indexed="8"/>
        <rFont val="Calibri"/>
        <family val="2"/>
      </rPr>
      <t>bel 1.3; Klaproth 1815. 76. VII. VII</t>
    </r>
  </si>
  <si>
    <t>46. Griechische weibl. Figur aus dem Dorpat. Museo</t>
  </si>
  <si>
    <r>
      <t>G</t>
    </r>
    <r>
      <rPr>
        <sz val="11"/>
        <color indexed="8"/>
        <rFont val="Times New Roman"/>
        <family val="1"/>
      </rPr>
      <t>ö</t>
    </r>
    <r>
      <rPr>
        <sz val="11"/>
        <color indexed="8"/>
        <rFont val="Calibri"/>
        <family val="2"/>
      </rPr>
      <t>bel 1.4</t>
    </r>
  </si>
  <si>
    <t>47. Ptolemäermünze ib.</t>
  </si>
  <si>
    <r>
      <t>G</t>
    </r>
    <r>
      <rPr>
        <sz val="11"/>
        <color indexed="8"/>
        <rFont val="Times New Roman"/>
        <family val="1"/>
      </rPr>
      <t>ö</t>
    </r>
    <r>
      <rPr>
        <sz val="11"/>
        <color indexed="8"/>
        <rFont val="Calibri"/>
        <family val="2"/>
      </rPr>
      <t>bel 1.5</t>
    </r>
    <r>
      <rPr>
        <sz val="11"/>
        <color indexed="8"/>
        <rFont val="Calibri"/>
        <family val="2"/>
      </rPr>
      <t/>
    </r>
  </si>
  <si>
    <t>48. Alt-Griechische Münze in Sicilien gef.</t>
  </si>
  <si>
    <r>
      <t>G</t>
    </r>
    <r>
      <rPr>
        <sz val="11"/>
        <color indexed="8"/>
        <rFont val="Times New Roman"/>
        <family val="1"/>
      </rPr>
      <t>ö</t>
    </r>
    <r>
      <rPr>
        <sz val="11"/>
        <color indexed="8"/>
        <rFont val="Calibri"/>
        <family val="2"/>
      </rPr>
      <t>bel 1.6; Dizé 1799. 3</t>
    </r>
  </si>
  <si>
    <t>49. Syracusanische Münze von Hiero</t>
  </si>
  <si>
    <r>
      <t>G</t>
    </r>
    <r>
      <rPr>
        <sz val="11"/>
        <color indexed="8"/>
        <rFont val="Times New Roman"/>
        <family val="1"/>
      </rPr>
      <t>ö</t>
    </r>
    <r>
      <rPr>
        <sz val="11"/>
        <color indexed="8"/>
        <rFont val="Calibri"/>
        <family val="2"/>
      </rPr>
      <t>bel 2.1; Klaproth 1815. 21. IIIA. 1</t>
    </r>
  </si>
  <si>
    <t>50. Neapolitanische Münze</t>
  </si>
  <si>
    <r>
      <t>G</t>
    </r>
    <r>
      <rPr>
        <sz val="11"/>
        <color indexed="8"/>
        <rFont val="Times New Roman"/>
        <family val="1"/>
      </rPr>
      <t>ö</t>
    </r>
    <r>
      <rPr>
        <sz val="11"/>
        <color indexed="8"/>
        <rFont val="Calibri"/>
        <family val="2"/>
      </rPr>
      <t>bel 2.3; Klaproth 1815. 21. IIIA. 3</t>
    </r>
  </si>
  <si>
    <t>51. Münze der Bruttier</t>
  </si>
  <si>
    <r>
      <t>G</t>
    </r>
    <r>
      <rPr>
        <sz val="11"/>
        <color indexed="8"/>
        <rFont val="Times New Roman"/>
        <family val="1"/>
      </rPr>
      <t>ö</t>
    </r>
    <r>
      <rPr>
        <sz val="11"/>
        <color indexed="8"/>
        <rFont val="Calibri"/>
        <family val="2"/>
      </rPr>
      <t>bel 2.5; Klaproth 1815. 21. IIIA. 5</t>
    </r>
  </si>
  <si>
    <t>52. Antiker Spiegel in Neapolitanischen gefunden</t>
  </si>
  <si>
    <r>
      <t>G</t>
    </r>
    <r>
      <rPr>
        <sz val="11"/>
        <color indexed="8"/>
        <rFont val="Times New Roman"/>
        <family val="1"/>
      </rPr>
      <t>ö</t>
    </r>
    <r>
      <rPr>
        <sz val="11"/>
        <color indexed="8"/>
        <rFont val="Calibri"/>
        <family val="2"/>
      </rPr>
      <t>bel 2.7; Klaproth 1815. 64. VI.</t>
    </r>
  </si>
  <si>
    <t>53. Münze von Philipp v. Macedonien (360-336 v Chr.</t>
  </si>
  <si>
    <r>
      <t>G</t>
    </r>
    <r>
      <rPr>
        <sz val="11"/>
        <color indexed="8"/>
        <rFont val="Times New Roman"/>
        <family val="1"/>
      </rPr>
      <t>ö</t>
    </r>
    <r>
      <rPr>
        <sz val="11"/>
        <color indexed="8"/>
        <rFont val="Calibri"/>
        <family val="2"/>
      </rPr>
      <t>bel 2.8</t>
    </r>
  </si>
  <si>
    <t>54. Münze von Olbia aus dem Dorpat. Museo</t>
  </si>
  <si>
    <r>
      <t>G</t>
    </r>
    <r>
      <rPr>
        <sz val="11"/>
        <color indexed="8"/>
        <rFont val="Times New Roman"/>
        <family val="1"/>
      </rPr>
      <t>ö</t>
    </r>
    <r>
      <rPr>
        <sz val="11"/>
        <color indexed="8"/>
        <rFont val="Calibri"/>
        <family val="2"/>
      </rPr>
      <t>bel 2.11</t>
    </r>
  </si>
  <si>
    <t>55. Desgleichen ib.</t>
  </si>
  <si>
    <r>
      <t>G</t>
    </r>
    <r>
      <rPr>
        <sz val="11"/>
        <color indexed="8"/>
        <rFont val="Times New Roman"/>
        <family val="1"/>
      </rPr>
      <t>ö</t>
    </r>
    <r>
      <rPr>
        <sz val="11"/>
        <color indexed="8"/>
        <rFont val="Calibri"/>
        <family val="2"/>
      </rPr>
      <t>bel 2.13</t>
    </r>
  </si>
  <si>
    <t>56. Ptolemsäermünze ib.</t>
  </si>
  <si>
    <r>
      <t>G</t>
    </r>
    <r>
      <rPr>
        <sz val="11"/>
        <color indexed="8"/>
        <rFont val="Times New Roman"/>
        <family val="1"/>
      </rPr>
      <t>ö</t>
    </r>
    <r>
      <rPr>
        <sz val="11"/>
        <color indexed="8"/>
        <rFont val="Calibri"/>
        <family val="2"/>
      </rPr>
      <t>bel 2.10</t>
    </r>
  </si>
  <si>
    <t>IV. Römische Alterthümer (1)</t>
  </si>
  <si>
    <t>57. Eine Münze aus der Zeit'der Republik. ein As Av. Januskopf; R. ein Schffsschnabel</t>
  </si>
  <si>
    <r>
      <t>G</t>
    </r>
    <r>
      <rPr>
        <sz val="11"/>
        <color indexed="8"/>
        <rFont val="Times New Roman"/>
        <family val="1"/>
      </rPr>
      <t>ö</t>
    </r>
    <r>
      <rPr>
        <sz val="11"/>
        <color indexed="8"/>
        <rFont val="Calibri"/>
        <family val="2"/>
      </rPr>
      <t>bel 6.3</t>
    </r>
  </si>
  <si>
    <t>Kupfer 79.3, Zinn 6.55</t>
  </si>
  <si>
    <t>58. Eine Münze aus der Zeit der Republ., ein Semisses. Av. Jupitersopf; R. Schiffsschnabel</t>
  </si>
  <si>
    <r>
      <t>G</t>
    </r>
    <r>
      <rPr>
        <sz val="11"/>
        <color indexed="8"/>
        <rFont val="Times New Roman"/>
        <family val="1"/>
      </rPr>
      <t>ö</t>
    </r>
    <r>
      <rPr>
        <sz val="11"/>
        <color indexed="8"/>
        <rFont val="Calibri"/>
        <family val="2"/>
      </rPr>
      <t>bel 6.2</t>
    </r>
  </si>
  <si>
    <t>Zinn 5.68</t>
  </si>
  <si>
    <t>59. Tiberius (14 p. Chr.) Brustbild. Rev. Schiffsschnab.</t>
  </si>
  <si>
    <r>
      <t>G</t>
    </r>
    <r>
      <rPr>
        <sz val="11"/>
        <color indexed="8"/>
        <rFont val="Times New Roman"/>
        <family val="1"/>
      </rPr>
      <t>ö</t>
    </r>
    <r>
      <rPr>
        <sz val="11"/>
        <color indexed="8"/>
        <rFont val="Calibri"/>
        <family val="2"/>
      </rPr>
      <t>bel 6.1</t>
    </r>
  </si>
  <si>
    <r>
      <t xml:space="preserve">60. </t>
    </r>
    <r>
      <rPr>
        <i/>
        <sz val="12"/>
        <color indexed="8"/>
        <rFont val="Times New Roman"/>
        <family val="1"/>
      </rPr>
      <t>Tiberius</t>
    </r>
    <r>
      <rPr>
        <sz val="12"/>
        <color indexed="8"/>
        <rFont val="Times New Roman"/>
        <family val="1"/>
      </rPr>
      <t xml:space="preserve"> Claudius Nero (14 —37 p. Chr.)</t>
    </r>
  </si>
  <si>
    <r>
      <t>G</t>
    </r>
    <r>
      <rPr>
        <sz val="11"/>
        <color indexed="8"/>
        <rFont val="Times New Roman"/>
        <family val="1"/>
      </rPr>
      <t>ö</t>
    </r>
    <r>
      <rPr>
        <sz val="11"/>
        <color indexed="8"/>
        <rFont val="Calibri"/>
        <family val="2"/>
      </rPr>
      <t xml:space="preserve">bel 5.3; Klaproth 1815. 21. IIIB. 12. </t>
    </r>
  </si>
  <si>
    <t>Zink 22%</t>
  </si>
  <si>
    <t>61. Germanicus Söhne. Nero and Drusus (2) (37) .</t>
  </si>
  <si>
    <r>
      <t>G</t>
    </r>
    <r>
      <rPr>
        <sz val="11"/>
        <color indexed="8"/>
        <rFont val="Times New Roman"/>
        <family val="1"/>
      </rPr>
      <t>ö</t>
    </r>
    <r>
      <rPr>
        <sz val="11"/>
        <color indexed="8"/>
        <rFont val="Calibri"/>
        <family val="2"/>
      </rPr>
      <t xml:space="preserve">bel 5.2; Klaproth 1815. 21. IIIB. 11. </t>
    </r>
  </si>
  <si>
    <r>
      <t xml:space="preserve">62. Münze des Caesar Aug. </t>
    </r>
    <r>
      <rPr>
        <i/>
        <sz val="12"/>
        <color indexed="8"/>
        <rFont val="Times New Roman"/>
        <family val="1"/>
      </rPr>
      <t xml:space="preserve">Germanicus </t>
    </r>
    <r>
      <rPr>
        <sz val="12"/>
        <color indexed="8"/>
        <rFont val="Times New Roman"/>
        <family val="1"/>
      </rPr>
      <t>(3) (37 — 41)</t>
    </r>
  </si>
  <si>
    <r>
      <t>G</t>
    </r>
    <r>
      <rPr>
        <sz val="11"/>
        <color indexed="8"/>
        <rFont val="Times New Roman"/>
        <family val="1"/>
      </rPr>
      <t>ö</t>
    </r>
    <r>
      <rPr>
        <sz val="11"/>
        <color indexed="8"/>
        <rFont val="Calibri"/>
        <family val="2"/>
      </rPr>
      <t xml:space="preserve">bel 5.1; Klaproth 1815. 21. IIIB. 10. </t>
    </r>
  </si>
  <si>
    <r>
      <t xml:space="preserve">63. Tiberius </t>
    </r>
    <r>
      <rPr>
        <i/>
        <sz val="12"/>
        <color indexed="8"/>
        <rFont val="Times New Roman"/>
        <family val="1"/>
      </rPr>
      <t>Claudius</t>
    </r>
    <r>
      <rPr>
        <sz val="12"/>
        <color indexed="8"/>
        <rFont val="Times New Roman"/>
        <family val="1"/>
      </rPr>
      <t xml:space="preserve"> (41— 54)</t>
    </r>
  </si>
  <si>
    <r>
      <t>G</t>
    </r>
    <r>
      <rPr>
        <sz val="11"/>
        <color indexed="8"/>
        <rFont val="Times New Roman"/>
        <family val="1"/>
      </rPr>
      <t>ö</t>
    </r>
    <r>
      <rPr>
        <sz val="11"/>
        <color indexed="8"/>
        <rFont val="Calibri"/>
        <family val="2"/>
      </rPr>
      <t>bel 5.4</t>
    </r>
  </si>
  <si>
    <t>64. Vespasian (69 — 79)</t>
  </si>
  <si>
    <r>
      <t>G</t>
    </r>
    <r>
      <rPr>
        <sz val="11"/>
        <color indexed="8"/>
        <rFont val="Times New Roman"/>
        <family val="1"/>
      </rPr>
      <t>ö</t>
    </r>
    <r>
      <rPr>
        <sz val="11"/>
        <color indexed="8"/>
        <rFont val="Calibri"/>
        <family val="2"/>
      </rPr>
      <t>bel 8.1; Klaproth 1815. 21. IIIB . 13</t>
    </r>
  </si>
  <si>
    <t>65. Trajan (98-117)</t>
  </si>
  <si>
    <r>
      <t>G</t>
    </r>
    <r>
      <rPr>
        <sz val="11"/>
        <color indexed="8"/>
        <rFont val="Times New Roman"/>
        <family val="1"/>
      </rPr>
      <t>ö</t>
    </r>
    <r>
      <rPr>
        <sz val="11"/>
        <color indexed="8"/>
        <rFont val="Calibri"/>
        <family val="2"/>
      </rPr>
      <t>bel 7.1; Klaproth 1815. 21. IIIB . 14</t>
    </r>
    <r>
      <rPr>
        <sz val="11"/>
        <color indexed="8"/>
        <rFont val="Calibri"/>
        <family val="2"/>
      </rPr>
      <t/>
    </r>
  </si>
  <si>
    <t>66. Trajan (98-117)</t>
  </si>
  <si>
    <r>
      <t>G</t>
    </r>
    <r>
      <rPr>
        <sz val="11"/>
        <color indexed="8"/>
        <rFont val="Times New Roman"/>
        <family val="1"/>
      </rPr>
      <t>ö</t>
    </r>
    <r>
      <rPr>
        <sz val="11"/>
        <color indexed="8"/>
        <rFont val="Calibri"/>
        <family val="2"/>
      </rPr>
      <t>bel 7.2; Klaproth 1815. 21. IIIB . 15</t>
    </r>
    <r>
      <rPr>
        <sz val="11"/>
        <color indexed="8"/>
        <rFont val="Calibri"/>
        <family val="2"/>
      </rPr>
      <t/>
    </r>
  </si>
  <si>
    <t>67. Tacitus (275-276)</t>
  </si>
  <si>
    <r>
      <t>G</t>
    </r>
    <r>
      <rPr>
        <sz val="11"/>
        <color indexed="8"/>
        <rFont val="Times New Roman"/>
        <family val="1"/>
      </rPr>
      <t>ö</t>
    </r>
    <r>
      <rPr>
        <sz val="11"/>
        <color indexed="8"/>
        <rFont val="Calibri"/>
        <family val="2"/>
      </rPr>
      <t>bel 8.5</t>
    </r>
  </si>
  <si>
    <t>Kupfer 92%</t>
  </si>
  <si>
    <t>68. Probus (276 — 282)</t>
  </si>
  <si>
    <r>
      <t>G</t>
    </r>
    <r>
      <rPr>
        <sz val="11"/>
        <color indexed="8"/>
        <rFont val="Times New Roman"/>
        <family val="1"/>
      </rPr>
      <t>ö</t>
    </r>
    <r>
      <rPr>
        <sz val="11"/>
        <color indexed="8"/>
        <rFont val="Calibri"/>
        <family val="2"/>
      </rPr>
      <t>bel 8.6</t>
    </r>
    <r>
      <rPr>
        <sz val="11"/>
        <color indexed="8"/>
        <rFont val="Calibri"/>
        <family val="2"/>
      </rPr>
      <t/>
    </r>
  </si>
  <si>
    <t>69. Licinius (307— 323)</t>
  </si>
  <si>
    <r>
      <t>G</t>
    </r>
    <r>
      <rPr>
        <sz val="11"/>
        <color indexed="8"/>
        <rFont val="Times New Roman"/>
        <family val="1"/>
      </rPr>
      <t>ö</t>
    </r>
    <r>
      <rPr>
        <sz val="11"/>
        <color indexed="8"/>
        <rFont val="Calibri"/>
        <family val="2"/>
      </rPr>
      <t>bel 8.4</t>
    </r>
  </si>
  <si>
    <t>70. Ein Claudius Gothicus. Av. Kopf d. K., Rev. Ritterrüstung v.J. 270 (4).</t>
  </si>
  <si>
    <r>
      <t>G</t>
    </r>
    <r>
      <rPr>
        <sz val="11"/>
        <color indexed="8"/>
        <rFont val="Times New Roman"/>
        <family val="1"/>
      </rPr>
      <t>ö</t>
    </r>
    <r>
      <rPr>
        <sz val="11"/>
        <color indexed="8"/>
        <rFont val="Calibri"/>
        <family val="2"/>
      </rPr>
      <t>bel 6.4</t>
    </r>
  </si>
  <si>
    <t>71. Constantinus Magnus (323-337)</t>
  </si>
  <si>
    <r>
      <t>G</t>
    </r>
    <r>
      <rPr>
        <sz val="11"/>
        <color indexed="8"/>
        <rFont val="Times New Roman"/>
        <family val="1"/>
      </rPr>
      <t>ö</t>
    </r>
    <r>
      <rPr>
        <sz val="11"/>
        <color indexed="8"/>
        <rFont val="Calibri"/>
        <family val="2"/>
      </rPr>
      <t>bel 8.3</t>
    </r>
  </si>
  <si>
    <t>72. Eine Bronzefibel aus Pompeji od. doch. aus Unter-Italien (5)</t>
  </si>
  <si>
    <r>
      <t>G</t>
    </r>
    <r>
      <rPr>
        <sz val="11"/>
        <color indexed="8"/>
        <rFont val="Times New Roman"/>
        <family val="1"/>
      </rPr>
      <t>ö</t>
    </r>
    <r>
      <rPr>
        <sz val="11"/>
        <color indexed="8"/>
        <rFont val="Calibri"/>
        <family val="2"/>
      </rPr>
      <t>bel 7.5</t>
    </r>
  </si>
  <si>
    <t>V. Byzantinische</t>
  </si>
  <si>
    <t>73. Münze von Basilius (Macedo 876-886?)</t>
  </si>
  <si>
    <r>
      <t>G</t>
    </r>
    <r>
      <rPr>
        <sz val="11"/>
        <color indexed="8"/>
        <rFont val="Times New Roman"/>
        <family val="1"/>
      </rPr>
      <t>ö</t>
    </r>
    <r>
      <rPr>
        <sz val="11"/>
        <color indexed="8"/>
        <rFont val="Calibri"/>
        <family val="2"/>
      </rPr>
      <t>bel 15.4</t>
    </r>
  </si>
  <si>
    <t xml:space="preserve">74. Münze von Justinian (597-- 565)  </t>
  </si>
  <si>
    <r>
      <t>G</t>
    </r>
    <r>
      <rPr>
        <sz val="11"/>
        <color indexed="8"/>
        <rFont val="Times New Roman"/>
        <family val="1"/>
      </rPr>
      <t>ö</t>
    </r>
    <r>
      <rPr>
        <sz val="11"/>
        <color indexed="8"/>
        <rFont val="Calibri"/>
        <family val="2"/>
      </rPr>
      <t>bel 15.5</t>
    </r>
    <r>
      <rPr>
        <sz val="11"/>
        <color indexed="8"/>
        <rFont val="Calibri"/>
        <family val="2"/>
      </rPr>
      <t/>
    </r>
  </si>
  <si>
    <t xml:space="preserve">75. Chirug. Instrnmente aus einem Hellen. Grabe </t>
  </si>
  <si>
    <t>Landerer.</t>
  </si>
  <si>
    <r>
      <t>G</t>
    </r>
    <r>
      <rPr>
        <sz val="11"/>
        <color indexed="8"/>
        <rFont val="Times New Roman"/>
        <family val="1"/>
      </rPr>
      <t>ö</t>
    </r>
    <r>
      <rPr>
        <sz val="11"/>
        <color indexed="8"/>
        <rFont val="Calibri"/>
        <family val="2"/>
      </rPr>
      <t>bel 15.6; Landerer 1841?</t>
    </r>
  </si>
  <si>
    <t>VI. Chinesische.</t>
  </si>
  <si>
    <t>76. Münze</t>
  </si>
  <si>
    <r>
      <t>G</t>
    </r>
    <r>
      <rPr>
        <sz val="11"/>
        <color indexed="8"/>
        <rFont val="Times New Roman"/>
        <family val="1"/>
      </rPr>
      <t>ö</t>
    </r>
    <r>
      <rPr>
        <sz val="11"/>
        <color indexed="8"/>
        <rFont val="Calibri"/>
        <family val="2"/>
      </rPr>
      <t>bel 9.1; Klaproth 1815. 93. VIII.</t>
    </r>
  </si>
  <si>
    <t xml:space="preserve">77. dito die Gong - Gong's .  </t>
  </si>
  <si>
    <r>
      <t>G</t>
    </r>
    <r>
      <rPr>
        <sz val="10"/>
        <rFont val="Times New Roman"/>
        <family val="1"/>
      </rPr>
      <t>ö</t>
    </r>
    <r>
      <rPr>
        <sz val="10"/>
        <rFont val="Arial"/>
        <family val="2"/>
      </rPr>
      <t>bel 9.2; Thomson 1813. p. 210</t>
    </r>
  </si>
  <si>
    <t xml:space="preserve">77. dito  </t>
  </si>
  <si>
    <r>
      <t>G</t>
    </r>
    <r>
      <rPr>
        <sz val="10"/>
        <rFont val="Times New Roman"/>
        <family val="1"/>
      </rPr>
      <t>ö</t>
    </r>
    <r>
      <rPr>
        <sz val="10"/>
        <rFont val="Arial"/>
        <family val="2"/>
      </rPr>
      <t>bel 9.3; Klaproth 1815. 65. V. 1</t>
    </r>
  </si>
  <si>
    <t>VII. Angebl. Tschudengräber am Altai.</t>
  </si>
  <si>
    <t xml:space="preserve">78. Götzenbild (in Chinesischer Form)  </t>
  </si>
  <si>
    <r>
      <t>G</t>
    </r>
    <r>
      <rPr>
        <sz val="11"/>
        <color indexed="8"/>
        <rFont val="Times New Roman"/>
        <family val="1"/>
      </rPr>
      <t>ö</t>
    </r>
    <r>
      <rPr>
        <sz val="11"/>
        <color indexed="8"/>
        <rFont val="Calibri"/>
        <family val="2"/>
      </rPr>
      <t>bel 4.5</t>
    </r>
    <r>
      <rPr>
        <sz val="11"/>
        <color indexed="8"/>
        <rFont val="Calibri"/>
        <family val="2"/>
      </rPr>
      <t/>
    </r>
  </si>
  <si>
    <t>79.  dito</t>
  </si>
  <si>
    <t>id..</t>
  </si>
  <si>
    <r>
      <t>G</t>
    </r>
    <r>
      <rPr>
        <sz val="11"/>
        <color indexed="8"/>
        <rFont val="Times New Roman"/>
        <family val="1"/>
      </rPr>
      <t>ö</t>
    </r>
    <r>
      <rPr>
        <sz val="11"/>
        <color indexed="8"/>
        <rFont val="Calibri"/>
        <family val="2"/>
      </rPr>
      <t>bel 4.4</t>
    </r>
  </si>
  <si>
    <t>Kupfer 87.97%</t>
  </si>
  <si>
    <t>VIII. Frankreich.</t>
  </si>
  <si>
    <t xml:space="preserve">80.  Schwerdt bei Abbeville </t>
  </si>
  <si>
    <r>
      <t>G</t>
    </r>
    <r>
      <rPr>
        <sz val="11"/>
        <color indexed="8"/>
        <rFont val="Times New Roman"/>
        <family val="1"/>
      </rPr>
      <t>ö</t>
    </r>
    <r>
      <rPr>
        <sz val="11"/>
        <color indexed="8"/>
        <rFont val="Calibri"/>
        <family val="2"/>
      </rPr>
      <t>bel 3.6a; Mongez 1804a (Darcet)</t>
    </r>
  </si>
  <si>
    <t xml:space="preserve">81. dito </t>
  </si>
  <si>
    <r>
      <t>G</t>
    </r>
    <r>
      <rPr>
        <sz val="11"/>
        <color indexed="8"/>
        <rFont val="Times New Roman"/>
        <family val="1"/>
      </rPr>
      <t>ö</t>
    </r>
    <r>
      <rPr>
        <sz val="11"/>
        <color indexed="8"/>
        <rFont val="Calibri"/>
        <family val="2"/>
      </rPr>
      <t>bel 3.6b; Mongez 1804a (Darcet) II</t>
    </r>
  </si>
  <si>
    <t xml:space="preserve">82. Reiterstatue Ludwigs XV </t>
  </si>
  <si>
    <r>
      <t>G</t>
    </r>
    <r>
      <rPr>
        <sz val="11"/>
        <color indexed="8"/>
        <rFont val="Times New Roman"/>
        <family val="1"/>
      </rPr>
      <t>ö</t>
    </r>
    <r>
      <rPr>
        <sz val="11"/>
        <color indexed="8"/>
        <rFont val="Calibri"/>
        <family val="2"/>
      </rPr>
      <t>bel 14.2; Schubarth 1839. p. 312*</t>
    </r>
  </si>
  <si>
    <t xml:space="preserve">83. dito Ludwigs XIV.  </t>
  </si>
  <si>
    <r>
      <t>G</t>
    </r>
    <r>
      <rPr>
        <sz val="11"/>
        <color indexed="8"/>
        <rFont val="Times New Roman"/>
        <family val="1"/>
      </rPr>
      <t>ö</t>
    </r>
    <r>
      <rPr>
        <sz val="11"/>
        <color indexed="8"/>
        <rFont val="Calibri"/>
        <family val="2"/>
      </rPr>
      <t>bel 14.1; Schubarth 1839. p. 312*</t>
    </r>
  </si>
  <si>
    <t xml:space="preserve">Cross ref. to original </t>
  </si>
  <si>
    <t>Inconsistencies</t>
  </si>
  <si>
    <t>% (my calc.)</t>
  </si>
  <si>
    <t>wt. (gran.).</t>
  </si>
  <si>
    <t>Total wt.</t>
  </si>
  <si>
    <t>Note: weights are given in 'gran.' = grain = approx. 65 mg</t>
  </si>
  <si>
    <t>(weights probably in grains = approx 65 mg)</t>
  </si>
  <si>
    <t>Souchay 1861</t>
  </si>
  <si>
    <t>Bischoff (1865) p. 209 (but not credited to Bley)</t>
  </si>
  <si>
    <t>Fellenberg (1866)</t>
  </si>
  <si>
    <r>
      <t>Gerardes, dicke St</t>
    </r>
    <r>
      <rPr>
        <sz val="10"/>
        <rFont val="Times New Roman"/>
        <family val="1"/>
      </rPr>
      <t>ä</t>
    </r>
    <r>
      <rPr>
        <sz val="10"/>
        <rFont val="Arial"/>
        <family val="2"/>
      </rPr>
      <t>bchen</t>
    </r>
  </si>
  <si>
    <t>Gekrümmtes Stäbchen</t>
  </si>
  <si>
    <r>
      <t>Gegossen Verzierung eines Hausger</t>
    </r>
    <r>
      <rPr>
        <sz val="10"/>
        <rFont val="Times New Roman"/>
        <family val="1"/>
      </rPr>
      <t>ä</t>
    </r>
    <r>
      <rPr>
        <sz val="10"/>
        <rFont val="Arial"/>
        <family val="2"/>
      </rPr>
      <t>thes, wahrschienlich eines Stuhles</t>
    </r>
  </si>
  <si>
    <t>Ni sp. von eisen</t>
  </si>
  <si>
    <t>Ni mit sp. von eisen</t>
  </si>
  <si>
    <t>Randstück einer Schale</t>
  </si>
  <si>
    <t>Fellenberg 1866 202</t>
  </si>
  <si>
    <t>Fellenberg 1866 203</t>
  </si>
  <si>
    <t>Fellenberg 1866 204</t>
  </si>
  <si>
    <t>Fellenberg 1866 205</t>
  </si>
  <si>
    <r>
      <t xml:space="preserve">KLAPROTH, M.H., “Recherches chimiques sur la composition de quelques armes et ustensiles de bronze antiques”, </t>
    </r>
    <r>
      <rPr>
        <i/>
        <sz val="12"/>
        <rFont val="Times New Roman"/>
        <family val="1"/>
      </rPr>
      <t xml:space="preserve">Magasin Encyclopédique </t>
    </r>
    <r>
      <rPr>
        <sz val="12"/>
        <rFont val="Times New Roman"/>
        <family val="1"/>
      </rPr>
      <t xml:space="preserve">III, 298-312 (1808). </t>
    </r>
  </si>
  <si>
    <t>Cu 89%</t>
  </si>
  <si>
    <t>Sn 11%</t>
  </si>
  <si>
    <r>
      <t>1. Ep</t>
    </r>
    <r>
      <rPr>
        <sz val="10"/>
        <rFont val="Times New Roman"/>
        <family val="1"/>
      </rPr>
      <t>ée</t>
    </r>
    <r>
      <rPr>
        <sz val="10"/>
        <rFont val="Arial"/>
        <family val="2"/>
      </rPr>
      <t xml:space="preserve"> antique, March de Brandebourg</t>
    </r>
  </si>
  <si>
    <t xml:space="preserve">Mongez (1804): </t>
  </si>
  <si>
    <t>87.57% Cu</t>
  </si>
  <si>
    <t>15.53% Sn</t>
  </si>
  <si>
    <t>(clous 5% Sn)</t>
  </si>
  <si>
    <t>2. Alliage metallique de couteaux recourbes antiques</t>
  </si>
  <si>
    <t>Merz, Mulfeld</t>
  </si>
  <si>
    <t>Cu 85</t>
  </si>
  <si>
    <t>Sn 15</t>
  </si>
  <si>
    <t xml:space="preserve">Ile de Rugen </t>
  </si>
  <si>
    <t>Cu 87</t>
  </si>
  <si>
    <t>Sn 13</t>
  </si>
  <si>
    <t>3. Anneau antiques, Romaines, Rhin</t>
  </si>
  <si>
    <t>Cu 91</t>
  </si>
  <si>
    <t>Sn 9</t>
  </si>
  <si>
    <t>4. Fragment d'airan grec (fibule Sicile)</t>
  </si>
  <si>
    <t>Cu 89</t>
  </si>
  <si>
    <t>Sn 11</t>
  </si>
  <si>
    <t>Cu 97.75</t>
  </si>
  <si>
    <t>Sn 2.25</t>
  </si>
  <si>
    <t>5. Clous antiques</t>
  </si>
  <si>
    <t>6. Coupe antique grec, Naples</t>
  </si>
  <si>
    <t>Cu 86</t>
  </si>
  <si>
    <t>Sn 14</t>
  </si>
  <si>
    <t>7. Quadrige de Chio</t>
  </si>
  <si>
    <t>Cu 99.3</t>
  </si>
  <si>
    <t>Sn 0.7</t>
  </si>
  <si>
    <t>p.27</t>
  </si>
  <si>
    <t>Antike Kette von Ronneberg</t>
  </si>
  <si>
    <t>Göbel (1842)  10.2</t>
  </si>
  <si>
    <t>Münze: Tiber. Claudius Cäsar</t>
  </si>
  <si>
    <t>Göbel (1842)  5.4</t>
  </si>
  <si>
    <t>Münze: Kopf des Claudius</t>
  </si>
  <si>
    <t>Klaproth (1815) 21. IIIB. 12.</t>
  </si>
  <si>
    <t>Münze: von Nero</t>
  </si>
  <si>
    <t>Klaproth (1815) 21. IIIB. 11.</t>
  </si>
  <si>
    <t>Münze: Caesar Augustus, Germanicus</t>
  </si>
  <si>
    <t>Klaproth (1815) 21. IIIB. 10.</t>
  </si>
  <si>
    <t>Münze: Münze aus der Kaiserzeit</t>
  </si>
  <si>
    <t>Girardin (1853) 6a</t>
  </si>
  <si>
    <t>Armspange, Naumberg, römisch</t>
  </si>
  <si>
    <t>Elastiche Fibula mit Zunge, Königsberg, römisch</t>
  </si>
  <si>
    <t>Phillips (1852) 23</t>
  </si>
  <si>
    <t>Victoria-statue von Brescia</t>
  </si>
  <si>
    <t>Arnaudon</t>
  </si>
  <si>
    <t>Metallplate von Basel, Zeit des Augustus</t>
  </si>
  <si>
    <t>Fellenberg</t>
  </si>
  <si>
    <t>Fellenberg (1860) p. 65. II 34</t>
  </si>
  <si>
    <t>Schnallenstück aus dem Goldlachgraben</t>
  </si>
  <si>
    <t>Fellenberg (1860) p. 65. II 38</t>
  </si>
  <si>
    <t>Plättchen v. Seebühl bei Thun</t>
  </si>
  <si>
    <t>Fellenberg (1861) p. 143. V 83</t>
  </si>
  <si>
    <t>Ohrring von Euböa, römisch</t>
  </si>
  <si>
    <t>Fellenberg (1861) p. 143. V 89</t>
  </si>
  <si>
    <t>Münze: von Hadrian</t>
  </si>
  <si>
    <t>Pöpplein</t>
  </si>
  <si>
    <t xml:space="preserve">Genth (1858) 9 (Analytiker Genth?) </t>
  </si>
  <si>
    <t>Münze: von Trajan</t>
  </si>
  <si>
    <t>p.30</t>
  </si>
  <si>
    <t>Griechische Bronzen</t>
  </si>
  <si>
    <t>Münze v. Hiero I. v. Syrakus, 478 v. Chr.</t>
  </si>
  <si>
    <t>Phillips (1852) 4</t>
  </si>
  <si>
    <t>Münze v. Alexander d. Gr.</t>
  </si>
  <si>
    <t>Phillips (1852) 5</t>
  </si>
  <si>
    <t>Altattische Bronze</t>
  </si>
  <si>
    <t>Erdmann (1847) 1</t>
  </si>
  <si>
    <t>Monse</t>
  </si>
  <si>
    <t>Erdmann (1847) 4</t>
  </si>
  <si>
    <t>Schmidt</t>
  </si>
  <si>
    <t>Erdmann (1847) 5</t>
  </si>
  <si>
    <t>Wagner</t>
  </si>
  <si>
    <t>Erdmann (1847) 6</t>
  </si>
  <si>
    <t>Münze altattisch</t>
  </si>
  <si>
    <t>Erdmann (1847) 7</t>
  </si>
  <si>
    <t>Münze attische</t>
  </si>
  <si>
    <t>Marchand</t>
  </si>
  <si>
    <t xml:space="preserve">Erdmann (1847) 8 (Analytiker Heldt). Cu = 88.81 </t>
  </si>
  <si>
    <t>Fibula aus Sicilien</t>
  </si>
  <si>
    <t xml:space="preserve">Klaproth (1808) 4. Cu =89  </t>
  </si>
  <si>
    <t>Helm v. Corfu</t>
  </si>
  <si>
    <t>Davy (1826). Cu = 81.5 Sn = 18.5</t>
  </si>
  <si>
    <t>Atheniensisch aus d. röm. Zeit.</t>
  </si>
  <si>
    <t>Erdmann (1847) 2. Cu = 76.4. Mitscherlich u. Schmidt</t>
  </si>
  <si>
    <r>
      <t>Erdmann (1847) 3. Cu = 83.62. Athen. M</t>
    </r>
    <r>
      <rPr>
        <sz val="12"/>
        <color indexed="8"/>
        <rFont val="Times New Roman"/>
        <family val="1"/>
      </rPr>
      <t>ü</t>
    </r>
    <r>
      <rPr>
        <sz val="12"/>
        <color indexed="8"/>
        <rFont val="Calibri"/>
        <family val="2"/>
      </rPr>
      <t>nze</t>
    </r>
  </si>
  <si>
    <t>Römische Bronzen</t>
  </si>
  <si>
    <t>Sechs Münzen aus der Kaiserzeit</t>
  </si>
  <si>
    <t>85-89</t>
  </si>
  <si>
    <t>11.5-8</t>
  </si>
  <si>
    <t>0.8-4.6</t>
  </si>
  <si>
    <r>
      <t>Girardin (1852) Alte m</t>
    </r>
    <r>
      <rPr>
        <sz val="12"/>
        <color indexed="8"/>
        <rFont val="Times New Roman"/>
        <family val="1"/>
      </rPr>
      <t>ü</t>
    </r>
    <r>
      <rPr>
        <sz val="12"/>
        <color indexed="8"/>
        <rFont val="Calibri"/>
        <family val="2"/>
      </rPr>
      <t xml:space="preserve">nzen </t>
    </r>
    <r>
      <rPr>
        <sz val="10"/>
        <rFont val="Arial"/>
        <family val="2"/>
      </rPr>
      <t>b-g</t>
    </r>
  </si>
  <si>
    <t>Römisches Ass, 500 vor Christus</t>
  </si>
  <si>
    <t>Phillips (1852) 1. but missing in table!</t>
  </si>
  <si>
    <t>Antike Bronze, Kaiserzeit</t>
  </si>
  <si>
    <t>Elast. Ring vom Rheine</t>
  </si>
  <si>
    <t>Klaproth (1808) 3</t>
  </si>
  <si>
    <t>Nägel, eban daher</t>
  </si>
  <si>
    <t>Klaproth (1808) 5</t>
  </si>
  <si>
    <t>Schale, eben daher</t>
  </si>
  <si>
    <t>Klaproth (1808) 6</t>
  </si>
  <si>
    <t>Schwert aus Frankreich</t>
  </si>
  <si>
    <t>d'Arcet</t>
  </si>
  <si>
    <t>Mongez (1804)</t>
  </si>
  <si>
    <t>Merovingische Bronzen</t>
  </si>
  <si>
    <t>Girardin (1853) 5d</t>
  </si>
  <si>
    <t>Girardin (1853) 5e</t>
  </si>
  <si>
    <t>Girardin (1853) 5f. Sn = 20.8</t>
  </si>
  <si>
    <t>Girardin (1853) Eine andere Partie Ringe</t>
  </si>
  <si>
    <t>Galloromanisch, vierts Jahr.</t>
  </si>
  <si>
    <t>Salvétat (1850)</t>
  </si>
  <si>
    <t>Salvétat (1850) Sn = 15.73</t>
  </si>
  <si>
    <t>Gallische u. etrurische Bronzen</t>
  </si>
  <si>
    <t xml:space="preserve">Girardin (1852) c) </t>
  </si>
  <si>
    <t xml:space="preserve">Girardin (1852) a) </t>
  </si>
  <si>
    <t>Celtische und germanische Bronzen</t>
  </si>
  <si>
    <t>Celtische Schwerter</t>
  </si>
  <si>
    <t>Celtische Schwert von Schonen</t>
  </si>
  <si>
    <t>Hjelm (1799) p. 274</t>
  </si>
  <si>
    <t>Celtische Schwert aus der Mark</t>
  </si>
  <si>
    <t>Klaproth (1808) 1</t>
  </si>
  <si>
    <t>Celtische Schwert v. Näsebang auf Rügen</t>
  </si>
  <si>
    <t>Hünefeld u. Picht</t>
  </si>
  <si>
    <t>Hünefeld u. Picht (1827) 6</t>
  </si>
  <si>
    <t>Celtische Schwert Dolch, Streitaxt, v. Quoltitz f. Rügen</t>
  </si>
  <si>
    <t>Hünefeld u. Picht (1827) 7</t>
  </si>
  <si>
    <t>Celtische Schwert nach d'Arcet und Messer nach Klaproth</t>
  </si>
  <si>
    <t>Mongez (1804) and Klaproth (1815) 76 VII II</t>
  </si>
  <si>
    <t>Celtische Messer v. Rügen</t>
  </si>
  <si>
    <t>Klaproth (1808) 2</t>
  </si>
  <si>
    <t>Celtische Urne v. Ranzow. f. Rügen</t>
  </si>
  <si>
    <t>Hünefeld u. Picht (1827) 2</t>
  </si>
  <si>
    <t>Celtische Ring v. Quoltitz</t>
  </si>
  <si>
    <t>Hünefeld u. Picht (1827) 3</t>
  </si>
  <si>
    <t>Celtische Ring. Jasmund f. Rügen</t>
  </si>
  <si>
    <t>Hünefeld u. Picht (1827) 9</t>
  </si>
  <si>
    <t>Celtische Bronze v. Herzberg</t>
  </si>
  <si>
    <t>Seiffarth</t>
  </si>
  <si>
    <t>1. Leibig und Wöhler, Annalen Bd. 81</t>
  </si>
  <si>
    <t>2. Erdman, Journal für pr. Chemie 40.374</t>
  </si>
  <si>
    <t>3. Klaproth, chem Beiträge, Bd. 6</t>
  </si>
  <si>
    <t>4. Liebig u. Kopp, Jahresbericht 1853 p. 725</t>
  </si>
  <si>
    <t>5. Ann. Chim. Phys. 54, 331</t>
  </si>
  <si>
    <t>6. Goebel, Einfluss</t>
  </si>
  <si>
    <t>7. H u P</t>
  </si>
  <si>
    <t>p.31</t>
  </si>
  <si>
    <t>Celtische Statuette, Oldenburg, roh gearbeitit</t>
  </si>
  <si>
    <t>Erdman</t>
  </si>
  <si>
    <t>Celtische Statuette, Oldenburg, schöne Arbeit</t>
  </si>
  <si>
    <t>Celtische Meisselförm. Waffe, Bremen</t>
  </si>
  <si>
    <t>Celtische Lanzenspitze, Bremen</t>
  </si>
  <si>
    <t>Celtische Paalstab, Böhmen, sehr alt</t>
  </si>
  <si>
    <t>Celtische von Jicinoves in Böhmen</t>
  </si>
  <si>
    <t>Schwefel: 0.3</t>
  </si>
  <si>
    <t>Celtisches Axt von Duba in Böhmen</t>
  </si>
  <si>
    <t>Celtisches Bronzering, Stockau in Böhmen</t>
  </si>
  <si>
    <t>Celtisches Bronzestab, Judenburg in Böhmen</t>
  </si>
  <si>
    <t>Schwefel: 0.4</t>
  </si>
  <si>
    <t>Celtisches Schwert v. Giessen</t>
  </si>
  <si>
    <t>Beil bei Landshut, Bruch kupferroth</t>
  </si>
  <si>
    <t>Wimmer</t>
  </si>
  <si>
    <t>Beil bei Landshut, Bruch rothgelb</t>
  </si>
  <si>
    <t>Beil bei Landshut, Bruch weissgelb</t>
  </si>
  <si>
    <t>Schmuckstück, altbrit. Von Davris in England</t>
  </si>
  <si>
    <t>Donovan</t>
  </si>
  <si>
    <t>Horn, altbrit. Von Davris in England</t>
  </si>
  <si>
    <t>Pfeilspitze, altbrit. Von Davris in England</t>
  </si>
  <si>
    <t>Ring massiv, Schmuckstück, Rügen</t>
  </si>
  <si>
    <t>Hühnefeld u. P.</t>
  </si>
  <si>
    <t>Aegyptisch</t>
  </si>
  <si>
    <t>Pfeilspitze aus einem ägypt. Grabe</t>
  </si>
  <si>
    <t>Meissel aus Theben</t>
  </si>
  <si>
    <t>Kleiner Stab altägyptisch</t>
  </si>
  <si>
    <t>Nagel, altägyptisch</t>
  </si>
  <si>
    <t>1. Erdmann, Journal f. pr. Chemie 71, 213.</t>
  </si>
  <si>
    <t>2. Sitzungsber. D. Acad. D. Wissenschaften in Wien, Bd. 11. 372</t>
  </si>
  <si>
    <t>3. Chem. Gazette 1850. p. 176</t>
  </si>
  <si>
    <t>Erdmann (1857) 1 (Analytiker Künzel)</t>
  </si>
  <si>
    <t>Erdmann (1857) 2 (Analytiker Künzel)</t>
  </si>
  <si>
    <t>Erdmann (1857) 3 (Analytiker Künzel)</t>
  </si>
  <si>
    <t>Erdmann (1857) 4 (Analytiker Künzel)</t>
  </si>
  <si>
    <t>Hawranek (1853) 2</t>
  </si>
  <si>
    <t>Hawranek (1853) 3</t>
  </si>
  <si>
    <t>Hawranek (1853) 4</t>
  </si>
  <si>
    <t>Hawranek (1853) 1 As = 0.14 Schw. =0.17</t>
  </si>
  <si>
    <t>Stolba (1867) 2. Ag = 0.65</t>
  </si>
  <si>
    <t>Fresenius (1845) p.138</t>
  </si>
  <si>
    <t>Donovan (1850) p.180</t>
  </si>
  <si>
    <t xml:space="preserve">Hühnefeld u. Picht (1827) 10 </t>
  </si>
  <si>
    <t>p. 209</t>
  </si>
  <si>
    <t>d'Arcet: 82 Cu, 18 Zn, 3 Sn, 1.5 Pb (best alloy)</t>
  </si>
  <si>
    <t>Untersuchte Statuen</t>
  </si>
  <si>
    <t>bei 3 Zinn 1.5 Blei</t>
  </si>
  <si>
    <t>bei 1.5 Zinn 3 blei</t>
  </si>
  <si>
    <t>Die Reiterstatue Ludwig's IV, von Keller, vom Jahre 1699</t>
  </si>
  <si>
    <t>Drie andere statuen von Keller in Versailles:</t>
  </si>
  <si>
    <t>die erste</t>
  </si>
  <si>
    <t>die zweite</t>
  </si>
  <si>
    <t>die dritte</t>
  </si>
  <si>
    <t>Die Reiterstatue Ludwig's XV von Gor</t>
  </si>
  <si>
    <t>Eine andere Bildsäule zu Paris von Gor</t>
  </si>
  <si>
    <t>Statue Heinrich's IV, auf dem pont neuf zu Paris</t>
  </si>
  <si>
    <t>Minervastatue zu Paris</t>
  </si>
  <si>
    <t>Napoleonstatue zu Paris, nicht  besonders schön</t>
  </si>
  <si>
    <t>Bronze der Vendome-Säule, aus erbeuteten Kanonen zusammengesetzt</t>
  </si>
  <si>
    <t>Chinesche  Bildsäulen</t>
  </si>
  <si>
    <t>Arnaudon (1861)</t>
  </si>
  <si>
    <t>p.210</t>
  </si>
  <si>
    <t>a. nach Dr Ziurek</t>
  </si>
  <si>
    <t>b. Reimann</t>
  </si>
  <si>
    <t>2) Bacchus im sicilianischen Garten zu Potsdam, vom Jahre 1830:</t>
  </si>
  <si>
    <t>1) Der Schäfer am Teiche beim Neuen Palais zu Potsdam, vom Jahre 1825:</t>
  </si>
  <si>
    <t>b. Olshausen</t>
  </si>
  <si>
    <t>3) Germanicus zu Charlottenhof bei Potsdam, 1820 gegossen von Hopfgarten</t>
  </si>
  <si>
    <t>a. nach Tieftrunk</t>
  </si>
  <si>
    <t>b. nach Reimann</t>
  </si>
  <si>
    <t>4) Grosse Kurfürst zu Berlin, vom Jahre 1703</t>
  </si>
  <si>
    <t>a. nach Dr Finkener</t>
  </si>
  <si>
    <t>b. Dr Weber</t>
  </si>
  <si>
    <t>5) Von den Sclaven unter dem grossen Kurfürsten</t>
  </si>
  <si>
    <t>a. nach Prof. Rammelberg</t>
  </si>
  <si>
    <t>b. nach Dr Finkener</t>
  </si>
  <si>
    <t>6) Bronze aus Augsburg, aus dem 16. Jahrhundert</t>
  </si>
  <si>
    <t>a. nach Dr Rammelsberg</t>
  </si>
  <si>
    <t xml:space="preserve">Schwef. </t>
  </si>
  <si>
    <t>b. nach Dr Hampe</t>
  </si>
  <si>
    <t>Schwef. 0.08</t>
  </si>
  <si>
    <t>7) Bronze von alten Gräbern in der Nähe von Augsburg</t>
  </si>
  <si>
    <t>a. nach Dr Weber</t>
  </si>
  <si>
    <t>8) Diana im Hofgarten zu München</t>
  </si>
  <si>
    <t>b. Dr Hampe</t>
  </si>
  <si>
    <t>9) Figur im Residenzhof zu München, aus dem Jahre 1600</t>
  </si>
  <si>
    <t>a. nach Dr Sonnenschein</t>
  </si>
  <si>
    <t>10) Mars und Venusgruppe in München, vom Jahre 1585</t>
  </si>
  <si>
    <r>
      <t>MAGNUS, G., “Ueber den Einfluss der Zusammensetzung der Bronzen auf die Erlangun einer schönen grünen Patina”.</t>
    </r>
    <r>
      <rPr>
        <i/>
        <sz val="12"/>
        <rFont val="Times New Roman"/>
        <family val="1"/>
      </rPr>
      <t xml:space="preserve"> Verhandlungen des Vereins zur Beförderung des Gewerbefleißes in Preußen </t>
    </r>
    <r>
      <rPr>
        <b/>
        <sz val="12"/>
        <rFont val="Times New Roman"/>
        <family val="1"/>
      </rPr>
      <t>43</t>
    </r>
    <r>
      <rPr>
        <sz val="12"/>
        <rFont val="Times New Roman"/>
        <family val="1"/>
      </rPr>
      <t>, 27-32 (1864).</t>
    </r>
  </si>
  <si>
    <t>p.310</t>
  </si>
  <si>
    <t>1. Messing von Hegermühl</t>
  </si>
  <si>
    <t>2. von Augburg</t>
  </si>
  <si>
    <t>3. von England</t>
  </si>
  <si>
    <t>4. von Stolberg</t>
  </si>
  <si>
    <t>Rose (1834)</t>
  </si>
  <si>
    <t>V. d. G. 1834 S. 230</t>
  </si>
  <si>
    <t>J. d. pr. Ch. Bd. 3 S. 198</t>
  </si>
  <si>
    <t>p.312</t>
  </si>
  <si>
    <t>Stat. Henri IV</t>
  </si>
  <si>
    <t>Keller. Louis XIV 1699</t>
  </si>
  <si>
    <t>Gor. Reiterstatue Louis XV</t>
  </si>
  <si>
    <t>D'Arcet</t>
  </si>
  <si>
    <t>p.313</t>
  </si>
  <si>
    <t xml:space="preserve">Sn </t>
  </si>
  <si>
    <t>Gilding recipes nach d'Arcet</t>
  </si>
  <si>
    <t>Berthier</t>
  </si>
  <si>
    <t>also Glockenspiesse, kanonengut</t>
  </si>
  <si>
    <t>Tables from Uvarov 113-114.</t>
  </si>
  <si>
    <t>Périodes</t>
  </si>
  <si>
    <t>Cuivre</t>
  </si>
  <si>
    <t>Étain</t>
  </si>
  <si>
    <t>Plomb</t>
  </si>
  <si>
    <t>Fer</t>
  </si>
  <si>
    <t>Zinc</t>
  </si>
  <si>
    <t>Arsenic</t>
  </si>
  <si>
    <t>Totaux</t>
  </si>
  <si>
    <t>Première Période</t>
  </si>
  <si>
    <t>Poissons en cuivre.</t>
  </si>
  <si>
    <r>
      <t xml:space="preserve">Blar. </t>
    </r>
    <r>
      <rPr>
        <i/>
        <sz val="12"/>
        <color indexed="8"/>
        <rFont val="Calibri"/>
        <family val="2"/>
      </rPr>
      <t>Choix,</t>
    </r>
    <r>
      <rPr>
        <sz val="10"/>
        <rFont val="Arial"/>
        <family val="2"/>
      </rPr>
      <t xml:space="preserve"> VII, VIII</t>
    </r>
  </si>
  <si>
    <t>traces</t>
  </si>
  <si>
    <t>99.49</t>
  </si>
  <si>
    <t>Tête de Pan.</t>
  </si>
  <si>
    <r>
      <t xml:space="preserve">Blar. </t>
    </r>
    <r>
      <rPr>
        <i/>
        <sz val="12"/>
        <color indexed="8"/>
        <rFont val="Calibri"/>
        <family val="2"/>
      </rPr>
      <t>Choix</t>
    </r>
    <r>
      <rPr>
        <sz val="10"/>
        <rFont val="Arial"/>
        <family val="2"/>
      </rPr>
      <t>, nº 94</t>
    </r>
  </si>
  <si>
    <t>99.03</t>
  </si>
  <si>
    <t>NOTE:  typographic error, repetition of '1.35' erroneous repetition in one of thes columns.</t>
  </si>
  <si>
    <t>Seconde Période</t>
  </si>
  <si>
    <t xml:space="preserve">Apollon avec un timbre  </t>
  </si>
  <si>
    <t>Blar. Choix, nº 24</t>
  </si>
  <si>
    <t>98.89</t>
  </si>
  <si>
    <t>id. sans timbre (Blar., 24)</t>
  </si>
  <si>
    <t>100.83</t>
  </si>
  <si>
    <t>Jupiter avec un timbre</t>
  </si>
  <si>
    <t>Blar. Choix, nº 40</t>
  </si>
  <si>
    <t>101.74</t>
  </si>
  <si>
    <t>Troisième Période</t>
  </si>
  <si>
    <t>Caracalla (Blar., nº 189)</t>
  </si>
  <si>
    <t>98.73</t>
  </si>
  <si>
    <t>Olbie Indépendante</t>
  </si>
  <si>
    <t>Voir l'atlas pl. XXIV, 90</t>
  </si>
  <si>
    <t>98.80</t>
  </si>
  <si>
    <t>Flèches Scythes</t>
  </si>
  <si>
    <t>Pl. XIV, nº 15</t>
  </si>
  <si>
    <t>99.08</t>
  </si>
  <si>
    <t>Pl. XVI, nº 14</t>
  </si>
  <si>
    <t>99.22</t>
  </si>
  <si>
    <t>NOTES:</t>
  </si>
  <si>
    <r>
      <t>Plate ref. XXIV described on p. 112,  "90. Apollon, asiz sur un trône, a droite; de la main droite il tient une pique, le bras gauche étendu. A gauche, dans le champ, deux monogrammes. A la droite d'Apollon Το. Α—. Autour, cercle de grènetis. La Fortune, comme au nº 84; autour l'inscription: οΛΒΙο—ΠοΛΙ; à droite, das le champ, la lettre Δ (Blar., &lt;&lt;</t>
    </r>
    <r>
      <rPr>
        <i/>
        <sz val="12"/>
        <color indexed="8"/>
        <rFont val="Calibri"/>
        <family val="2"/>
      </rPr>
      <t>Choix&gt;&gt; XVII, nº 174)</t>
    </r>
  </si>
  <si>
    <r>
      <t xml:space="preserve">Blar. Appears to refer to Blaremberg's publication </t>
    </r>
    <r>
      <rPr>
        <i/>
        <sz val="12"/>
        <color indexed="8"/>
        <rFont val="Calibri"/>
        <family val="2"/>
      </rPr>
      <t xml:space="preserve">Choix de Médailles </t>
    </r>
    <r>
      <rPr>
        <sz val="10"/>
        <rFont val="Arial"/>
        <family val="2"/>
      </rPr>
      <t>nd</t>
    </r>
    <r>
      <rPr>
        <sz val="10"/>
        <rFont val="Arial"/>
        <family val="2"/>
      </rPr>
      <t xml:space="preserve"> </t>
    </r>
  </si>
  <si>
    <t>Kelt von Gresse (Frankreich)</t>
  </si>
  <si>
    <t>Fragment einer Schwertklinge aus Irland</t>
  </si>
  <si>
    <t>Kelt aus Irland</t>
  </si>
  <si>
    <t>Urne bei Ranzov</t>
  </si>
  <si>
    <t>Picht and Hünefeld</t>
  </si>
  <si>
    <t>Kelt (Paalstab) aus Irland</t>
  </si>
  <si>
    <t>Metallring einer Urne bei Quotlitz (Insel Rügen)</t>
  </si>
  <si>
    <t>Schwertklings aus England</t>
  </si>
  <si>
    <t>Paalstab aus Irland</t>
  </si>
  <si>
    <t>Schwert aus der Mark Brandenburg</t>
  </si>
  <si>
    <t>Spiralförmig gewundener Ring</t>
  </si>
  <si>
    <t xml:space="preserve">Schwert aus Skandinavien </t>
  </si>
  <si>
    <t>Schwert aus Schottland</t>
  </si>
  <si>
    <t>Schwertklinge aus Irland</t>
  </si>
  <si>
    <t>_</t>
  </si>
  <si>
    <t>spuren</t>
  </si>
  <si>
    <t>Bronzestab aus Judenburg</t>
  </si>
  <si>
    <t>Rochleder</t>
  </si>
  <si>
    <t>Verlust</t>
  </si>
  <si>
    <t>(p. 37)</t>
  </si>
  <si>
    <t>p. 75</t>
  </si>
  <si>
    <t>As romain du temps de la Republique</t>
  </si>
  <si>
    <t>Perte</t>
  </si>
  <si>
    <t>As romain, d'une epoque posterieure a celle du precedent</t>
  </si>
  <si>
    <t>Monnaie de Tibere</t>
  </si>
  <si>
    <t>Caligula, 37 a 41</t>
  </si>
  <si>
    <t>Neron et Drusus, meme epoque</t>
  </si>
  <si>
    <t>Antonia Augusta, 41-54</t>
  </si>
  <si>
    <t>Claude, meme epoque</t>
  </si>
  <si>
    <t>Vespasien, 69 a 79</t>
  </si>
  <si>
    <t>Trajan, 98 a 117</t>
  </si>
  <si>
    <t>Alexandre Severe, 222 a 235, bronze de grand module</t>
  </si>
  <si>
    <t>L. Sabatier</t>
  </si>
  <si>
    <t>Alexandre Severe, bronze du plus petit module</t>
  </si>
  <si>
    <t xml:space="preserve">Julia Mamaea, mere de Alex. Severe, bronze du plus grand module </t>
  </si>
  <si>
    <t>Gordien III le Pieux, 238 a 244, grand bronze</t>
  </si>
  <si>
    <t>traces d'argent et perte</t>
  </si>
  <si>
    <t xml:space="preserve">Philippe, le fils, 247 a 249 </t>
  </si>
  <si>
    <t>Postume, 258 a 267</t>
  </si>
  <si>
    <t>Ag 7.88</t>
  </si>
  <si>
    <t>Claude le Gothique, 268 a 270</t>
  </si>
  <si>
    <t>Claude le Gothique, monnaie de potin, frappee a Alexandrie (Egypte)</t>
  </si>
  <si>
    <t>Traces de plombe et perte; Ag 3.81</t>
  </si>
  <si>
    <t>Tacite, 275 a 276</t>
  </si>
  <si>
    <t>Probus, 276 a 282</t>
  </si>
  <si>
    <t>Diocletien, 284 a 313</t>
  </si>
  <si>
    <t>Ag 1.5</t>
  </si>
  <si>
    <t>Diocletien, 284 a 313, monnaie de potin, frappe a Alexandrie (Egypte)</t>
  </si>
  <si>
    <t>Traces de plombe et perte; Ag 1.81</t>
  </si>
  <si>
    <t>Maxence, 308 a 312</t>
  </si>
  <si>
    <t>Licinius pere, 307 a 323</t>
  </si>
  <si>
    <t>Constantin le Grand, 308 a 337</t>
  </si>
  <si>
    <t>Constance II, 350 a 361</t>
  </si>
  <si>
    <t>Valentinien I, 364 a 375</t>
  </si>
  <si>
    <t>Theodose le Grand, 379 a 395</t>
  </si>
  <si>
    <t xml:space="preserve">traces d'argent </t>
  </si>
  <si>
    <t>Anastase I, 491 a 518</t>
  </si>
  <si>
    <t>Justin II et Sophie, 366 a 578</t>
  </si>
  <si>
    <t>Leon VI, le Philosphe, 886 a 911</t>
  </si>
  <si>
    <t>Traces de plombe et perte</t>
  </si>
  <si>
    <t>Romain I Lacapene, 920 a 944, monnaie frappee a Kherson</t>
  </si>
  <si>
    <t>Jean Zimisces, 969 a 975</t>
  </si>
  <si>
    <t>Traces de etain et perte</t>
  </si>
  <si>
    <t>Manuel Comnene, 1143 a 1180, monnaie concave</t>
  </si>
  <si>
    <t>traces d'argen et de plomb,t et perte</t>
  </si>
  <si>
    <t>These data were re-published in Mallet (1852)</t>
  </si>
  <si>
    <t>Date AD</t>
  </si>
  <si>
    <t>Obverse</t>
  </si>
  <si>
    <t>Size</t>
  </si>
  <si>
    <t>Wt (grain)</t>
  </si>
  <si>
    <t>Wt (grams)</t>
  </si>
  <si>
    <t>Relatve density</t>
  </si>
  <si>
    <t>Agrippina</t>
  </si>
  <si>
    <t>Claudius</t>
  </si>
  <si>
    <t>Vespasian</t>
  </si>
  <si>
    <t>Domitian</t>
  </si>
  <si>
    <t>Neva</t>
  </si>
  <si>
    <t>Sabina</t>
  </si>
  <si>
    <t>Faustina the Younger</t>
  </si>
  <si>
    <t>Commodus</t>
  </si>
  <si>
    <t>Julia</t>
  </si>
  <si>
    <t>Alexander Severus</t>
  </si>
  <si>
    <t>Otacilia Severa</t>
  </si>
  <si>
    <t>Posthumus (usurper)</t>
  </si>
  <si>
    <t>Victorinus (userper)</t>
  </si>
  <si>
    <t>Constantine</t>
  </si>
  <si>
    <t>Constans</t>
  </si>
  <si>
    <t>Valens</t>
  </si>
  <si>
    <t>Arcadius</t>
  </si>
  <si>
    <t>Theodosius II</t>
  </si>
  <si>
    <t>l</t>
  </si>
  <si>
    <t>m</t>
  </si>
  <si>
    <t>s</t>
  </si>
  <si>
    <t>Total</t>
  </si>
  <si>
    <t>original data in Parkes (1826). Percentages calculated in Kurzer (1997)</t>
  </si>
  <si>
    <t>Caldron, Berwickshire</t>
  </si>
  <si>
    <t>Sword, Duddington</t>
  </si>
  <si>
    <t>Kettle, Berwickshire</t>
  </si>
  <si>
    <t>Axe-head, Mid-Lothian</t>
  </si>
  <si>
    <t>Caldron, Duddington</t>
  </si>
  <si>
    <t>Palstave, Fifeshire</t>
  </si>
  <si>
    <t>Dr George Wilson</t>
  </si>
  <si>
    <t>Vessel, Ireland</t>
  </si>
  <si>
    <t>Wedge, Ireland</t>
  </si>
  <si>
    <t>Dr. J.H. Gibbon, U.S. mint</t>
  </si>
  <si>
    <t>Sword, Ireland</t>
  </si>
  <si>
    <t>Lituus, Lincolnshire</t>
  </si>
  <si>
    <t>Roman patella, Lincolnshire</t>
  </si>
  <si>
    <t>Spear-head, Lincolnshire</t>
  </si>
  <si>
    <t>Scabbard, Lincolnshire</t>
  </si>
  <si>
    <t>Axe palstave, Cumberland</t>
  </si>
  <si>
    <t>Axe-head, Cumberland</t>
  </si>
  <si>
    <t>Vessel, Cambridgeshire</t>
  </si>
  <si>
    <t>Axe-head, Ireland</t>
  </si>
  <si>
    <t>Sword, Thames</t>
  </si>
  <si>
    <t>Celt, Ireland</t>
  </si>
  <si>
    <t>Celt, King's Co., Ireland</t>
  </si>
  <si>
    <t>Drinking horn, King's Co., Ireland</t>
  </si>
  <si>
    <t>Celt, Co. Cavan, Ireland</t>
  </si>
  <si>
    <t>Celt, Co. Wicklow, Ireland</t>
  </si>
  <si>
    <t>Spear-head, Ireland</t>
  </si>
  <si>
    <t>Scythe, Roscommon, Ireland</t>
  </si>
  <si>
    <t>Sword-handle, Ireland</t>
  </si>
  <si>
    <t>Dagger, Ireland</t>
  </si>
  <si>
    <t>Chisel, Ireland</t>
  </si>
  <si>
    <t>Caldron, Ireland</t>
  </si>
  <si>
    <t>Sword, France</t>
  </si>
  <si>
    <t>Professor Davy</t>
  </si>
  <si>
    <t>Dr Pearson, Phil. Trans. 1796</t>
  </si>
  <si>
    <t>Dr Pearson, Phil. Trans. 1799</t>
  </si>
  <si>
    <t>Dr Pearson, Phil. Trans. 1800</t>
  </si>
  <si>
    <t>Dr Pearson, Phil. Trans. 1801</t>
  </si>
  <si>
    <t>Dr Pearson, Phil. Trans. 1802</t>
  </si>
  <si>
    <t>Dr Pearson, Phil. Trans. 1803</t>
  </si>
  <si>
    <t>J.A. Phillips, Mem. Chem Soc iv p.288</t>
  </si>
  <si>
    <t>Dr Donovan, Chem Gazette 1850, p. 176</t>
  </si>
  <si>
    <t>Mr. J.W. Mallet, Trans R I A, vol xxii, p. 325</t>
  </si>
  <si>
    <t>Mongez, Mem. De l'Institut</t>
  </si>
  <si>
    <t>Co 0.09</t>
  </si>
  <si>
    <t>Sb 0.04</t>
  </si>
  <si>
    <t>? No. 41 As 0.03?</t>
  </si>
  <si>
    <t>ANALYSES OF ANCIENT BRONZES (p.198)</t>
  </si>
  <si>
    <t>ANALYISIS OF ANCIENT AMERICAN BRONZES (p.200)</t>
  </si>
  <si>
    <t>Chisel from silver mines, Cuzco</t>
  </si>
  <si>
    <t>Chisel from  Cuzco</t>
  </si>
  <si>
    <t>Knife from grave Atacama</t>
  </si>
  <si>
    <t>Crowbar from Chili</t>
  </si>
  <si>
    <t>Knife from Amaro</t>
  </si>
  <si>
    <t>Perforated axe</t>
  </si>
  <si>
    <t>Personal ornament, Truigilla</t>
  </si>
  <si>
    <t>Bodkin from female grave, do.</t>
  </si>
  <si>
    <t>Humboldt</t>
  </si>
  <si>
    <t>Dr. J.H. Gibbon</t>
  </si>
  <si>
    <t>J.H. Blake, esq.</t>
  </si>
  <si>
    <t>Dr. T.C. Jackson</t>
  </si>
  <si>
    <t>Dr. H. Croft</t>
  </si>
  <si>
    <t>T. Ewbank, esq.</t>
  </si>
  <si>
    <t>Gegenstande</t>
  </si>
  <si>
    <t>Ein antikes schwert aus der Mark Brandenburg</t>
  </si>
  <si>
    <t>Ein sichelartiges Messer, eben daher</t>
  </si>
  <si>
    <t>Antike nagel, eben daher</t>
  </si>
  <si>
    <t>Ein sichelartiges Messer von der Insel Rugen</t>
  </si>
  <si>
    <t>Ein antiker biegsamer ring</t>
  </si>
  <si>
    <t>Klaproth, chemische Beitrage, Bd. VI, S. 76 ff</t>
  </si>
  <si>
    <t>Ein schwert</t>
  </si>
  <si>
    <t>d'Arset jun</t>
  </si>
  <si>
    <t>Ein schwert 22 x 16</t>
  </si>
  <si>
    <t>Ein schwert 2 x 5</t>
  </si>
  <si>
    <t>Nagel zur Befestigung des griffs am Schwerte</t>
  </si>
  <si>
    <t>Ein schwert 2 x 9</t>
  </si>
  <si>
    <t>Ein schwert 1 x 6.5</t>
  </si>
  <si>
    <t>Memoires de l'institut nation. Literature et beaux arts Tome V p. 187 et 496</t>
  </si>
  <si>
    <t>Ein schwert aus Schonen</t>
  </si>
  <si>
    <t>Kongl. Vetensk. Acad. Nya Handl. For Mon. Apr-Juni 1797 p. 98</t>
  </si>
  <si>
    <t>Hohle feinrandige Ringe</t>
  </si>
  <si>
    <t>Hunefeld u. Picht</t>
  </si>
  <si>
    <t>Ein streitmeissel auf Rugen</t>
  </si>
  <si>
    <t>Ein schwert 1.5</t>
  </si>
  <si>
    <t>Ein metallring</t>
  </si>
  <si>
    <t>Eine urne</t>
  </si>
  <si>
    <t>Hunefeld und Picht, Rugens metallische…. 1827</t>
  </si>
  <si>
    <t>Ein kurzes schwert</t>
  </si>
  <si>
    <t>Eine messerklinge</t>
  </si>
  <si>
    <t>Eine pincette</t>
  </si>
  <si>
    <t>Ein metallbeschlag</t>
  </si>
  <si>
    <t>Ein ring</t>
  </si>
  <si>
    <t>Ein halbrander</t>
  </si>
  <si>
    <t>Ein dreikantiger ring</t>
  </si>
  <si>
    <t>Annales et memoires de la societe royale des Antiquaires du Nord 1836-37 p. 104</t>
  </si>
  <si>
    <t>Eine Messerklinge</t>
  </si>
  <si>
    <t>Seyfarth</t>
  </si>
  <si>
    <t>Beitrage zur vaterland altherthumskunds 1 Bd Leipzig 1826 s. 95</t>
  </si>
  <si>
    <t>Stuck eines Metallkuchens</t>
  </si>
  <si>
    <t>Fromherz</t>
  </si>
  <si>
    <t>Gegenstand und fundort</t>
  </si>
  <si>
    <t>schwefel</t>
  </si>
  <si>
    <t>andere metalle</t>
  </si>
  <si>
    <t>1. Krone, von Admanshagen bei Doberan</t>
  </si>
  <si>
    <t>Jahrb. Des Vereins f. Mecklenb. Gesch. U. Alterth. 1844</t>
  </si>
  <si>
    <t>von Santen u. Lisch?</t>
  </si>
  <si>
    <t>2. Sichel im Museum zu Prag</t>
  </si>
  <si>
    <t>Lond. Chem. Soc. Quart. Journ. IV</t>
  </si>
  <si>
    <t>Chamische Analyse antiker Metalle aus heidn. Grabern Mecklenburgs (Jahrb. Des  Verienns….1844)</t>
  </si>
  <si>
    <t>Ag 0.75</t>
  </si>
  <si>
    <t>As 0.14</t>
  </si>
  <si>
    <t>As 1.39</t>
  </si>
  <si>
    <t>and,. Metalle 0.61</t>
  </si>
  <si>
    <t>and. Metalle 0.99</t>
  </si>
  <si>
    <t>and. Metalle 0.33</t>
  </si>
  <si>
    <t>and. Metalle 0.89</t>
  </si>
  <si>
    <t>18. Kelt, von Gresse in Frankreich</t>
  </si>
  <si>
    <t>Ni 0.31</t>
  </si>
  <si>
    <t>Ann. For Nordisk Oldkyndighed 1836-7</t>
  </si>
  <si>
    <t>Wocel 1854</t>
  </si>
  <si>
    <t xml:space="preserve">Berlin 1852-3 Ann for Nordisk ... </t>
  </si>
  <si>
    <t>F.J. Otto Lehrb. Der Chemie 2 s. 833</t>
  </si>
  <si>
    <t>20. Stab, von Judenburg in Steiermark</t>
  </si>
  <si>
    <t>23. Ring, gef. Auf der Insel Rugen</t>
  </si>
  <si>
    <t>27. Gewundener Stab, von Judenburg</t>
  </si>
  <si>
    <t>Gottlieb</t>
  </si>
  <si>
    <t>28. Ring, gef. Mit Rom. Munzen bei Rheims</t>
  </si>
  <si>
    <t>31. Kelt (Paals.), gef in England</t>
  </si>
  <si>
    <t>35. Armring, von Ratzlingen in Hannover</t>
  </si>
  <si>
    <t>37. Urne, gef. Auf Rugen</t>
  </si>
  <si>
    <t>and. Metalle 0.43</t>
  </si>
  <si>
    <t>Ag 0.69</t>
  </si>
  <si>
    <t>and. Metalle 0.57</t>
  </si>
  <si>
    <t>and. Metalle 0.36</t>
  </si>
  <si>
    <t>Ag 1.45</t>
  </si>
  <si>
    <t>E. Pratobevera 1853</t>
  </si>
  <si>
    <t>Chem. Beitrage VI</t>
  </si>
  <si>
    <t>v. Estorff Heidnische Alterthumer der Gegand von Uelzen s. 74</t>
  </si>
  <si>
    <t>43. Keltische Waffe aus England</t>
  </si>
  <si>
    <t>45. Ring aus einer Urne, gef. Auf Rugen</t>
  </si>
  <si>
    <t>56. Klinge des vorgenannten Dolches</t>
  </si>
  <si>
    <t>58. Keltische Waffe aus England</t>
  </si>
  <si>
    <t>60. Lanzenspitz, von Boddenstadt in Hannover</t>
  </si>
  <si>
    <t>and. Metalle 0.85</t>
  </si>
  <si>
    <t>and. Metalle 0.27</t>
  </si>
  <si>
    <t>and. Metalle 1.18</t>
  </si>
  <si>
    <t>and. Metalle 0.4</t>
  </si>
  <si>
    <t>and. Metalle 0.59</t>
  </si>
  <si>
    <t>and. Metalle 0.44</t>
  </si>
  <si>
    <t>and. Metalle 1.27</t>
  </si>
  <si>
    <t>F.J. Otto Lehrb. Der Chemie 2</t>
  </si>
  <si>
    <t>F.J. Otto Lehrb. Der Chemie</t>
  </si>
  <si>
    <t>63. Sichelformiges Messer, gef. Auf Rugen</t>
  </si>
  <si>
    <t>65. Handberge, von Prislich in Mecklenburg</t>
  </si>
  <si>
    <t>66. Keltische Waffe aus England</t>
  </si>
  <si>
    <t>69. Schwert, gef. Bei Straisund</t>
  </si>
  <si>
    <t>70. Schwert, gef auf Rugen</t>
  </si>
  <si>
    <t>71. Schwert, gef auf Rugen</t>
  </si>
  <si>
    <t>72. Kelt, gef. Auf Rugen</t>
  </si>
  <si>
    <t>74. Schwert, von Tarnow in Mecklenburg</t>
  </si>
  <si>
    <t>81. Kopfschmuck, von Wittenmoor in Mecklenburg</t>
  </si>
  <si>
    <t>84. Bronzering aus einem Gallo-Romischen Graben (350 nach Ch.)</t>
  </si>
  <si>
    <t>85. Kelt, gef. ?</t>
  </si>
  <si>
    <t>Ag 1.12</t>
  </si>
  <si>
    <t>and. Metalle 0.48</t>
  </si>
  <si>
    <t>and. Metalle 0.45</t>
  </si>
  <si>
    <t>K. Wet. Akad.1797</t>
  </si>
  <si>
    <t>Analyse zweir antiken Bronzen (Erdmann's Journal 52 p. 63 aus den. Ann. De Chemie et de phisique XXX, 361</t>
  </si>
  <si>
    <t>88. Bronzering aus einem gallo-Rom. Grabe (350 n. Ch.)</t>
  </si>
  <si>
    <t>89. Armring, gef in Mecklenburg (wendisch. Kirchof)</t>
  </si>
  <si>
    <t>90. Hirsch, von Judenburg in Steiermark</t>
  </si>
  <si>
    <t>93. Schmucknadel, von Molzen in Hannover</t>
  </si>
  <si>
    <t>96. Bronzedrath von Hasau in Kurland</t>
  </si>
  <si>
    <t>Goebel</t>
  </si>
  <si>
    <t>97. Bronzedrath, von Hassau in Kurland</t>
  </si>
  <si>
    <t>98. Kette von Kapsehten</t>
  </si>
  <si>
    <t>103. Fibula von Kapsehten</t>
  </si>
  <si>
    <t>104. Gewicht, aus Palfer in Livland</t>
  </si>
  <si>
    <t>105. Armspange von Naumburg</t>
  </si>
  <si>
    <t>and. Metalle 0.34</t>
  </si>
  <si>
    <t>and. Metalle 0.13</t>
  </si>
  <si>
    <t>Ag 0.66</t>
  </si>
  <si>
    <t>Goebel 1842</t>
  </si>
  <si>
    <t xml:space="preserve">106. Handring von Dunsburg </t>
  </si>
  <si>
    <t>107. Ring von einer Fibula, von der Insel Osel</t>
  </si>
  <si>
    <t>108. Fibula von Konigsberg</t>
  </si>
  <si>
    <t>109. Fibula von Asceraden</t>
  </si>
  <si>
    <t>110. Wageschale aus Palfer</t>
  </si>
  <si>
    <t>111. Bronzeperle von Segewolde</t>
  </si>
  <si>
    <t>112. Kette von der Insel Osel</t>
  </si>
  <si>
    <t>113. Bronzekette, von Ronneburg bei Uterburg</t>
  </si>
  <si>
    <t>114. Statue des Krodo in Goslar</t>
  </si>
  <si>
    <t>115. Ring von Fianden</t>
  </si>
  <si>
    <t>116. Handring von Kremon</t>
  </si>
  <si>
    <t>117. Fibula von Ronneburg</t>
  </si>
  <si>
    <t>118. Dolch von Aschereden</t>
  </si>
  <si>
    <t>119. Handring von Kapssehten</t>
  </si>
  <si>
    <t>120. Fibula von Alt-Kusthof</t>
  </si>
  <si>
    <t>121. Bronzekette von Kapsehten</t>
  </si>
  <si>
    <t>122. Handring von Aschereden</t>
  </si>
  <si>
    <t>123. Bronzekette von Aschereden</t>
  </si>
  <si>
    <t>124. Handring von Kremon in Livland</t>
  </si>
  <si>
    <t>125. Ring von Kremon</t>
  </si>
  <si>
    <t>126. Wagebalken aus Aschereden</t>
  </si>
  <si>
    <t>127. Wageschale aus Aschereden</t>
  </si>
  <si>
    <t>128. Lowenfigur im Museum zu Prag</t>
  </si>
  <si>
    <t>Forchhammer</t>
  </si>
  <si>
    <t>130 Bronze aus demselben Fundorte</t>
  </si>
  <si>
    <t>131 Bronze aus demselben Fundorte</t>
  </si>
  <si>
    <t>and. Metalle 3.04</t>
  </si>
  <si>
    <t>and. Metalle 0.11</t>
  </si>
  <si>
    <t>and. Metalle 0.03</t>
  </si>
  <si>
    <t>Memoires des Antiquaires du Nord 1840-44 p. 114</t>
  </si>
  <si>
    <t>4. Lanzenspitze, gef. in Irland</t>
  </si>
  <si>
    <t>5. Kelt, gef. in Mecklenbeurg</t>
  </si>
  <si>
    <t>6. Scmucknadel, gef. in Mecklenburg</t>
  </si>
  <si>
    <t>8. Schwertnagel, gef. in der Mark Brandenburg</t>
  </si>
  <si>
    <t>19. Metallblech, gef. in Ungern</t>
  </si>
  <si>
    <t>21.Bruchstuck, aus einem Schemlzteigel, gef. in Schweden</t>
  </si>
  <si>
    <t>25. Schwert, gef. in Irland</t>
  </si>
  <si>
    <t>32. Workzeug, gef. in einem Kalkbruche in Frankr.</t>
  </si>
  <si>
    <t>33. Bronzefragment, gef. in Frankreich</t>
  </si>
  <si>
    <t>34. Schwert, gef. in England</t>
  </si>
  <si>
    <t>39. Kelt, gef. in England</t>
  </si>
  <si>
    <t>42. Kelt, gef. in Mecklenburg</t>
  </si>
  <si>
    <t>44. Schwert, gef. in Irland</t>
  </si>
  <si>
    <t>49. Schwert, gef. in der Mark Brandenburg</t>
  </si>
  <si>
    <t>52. Lanzenspitz, gef. in Schweden</t>
  </si>
  <si>
    <t>53. Heftnadel, gef. in Mecklenburg</t>
  </si>
  <si>
    <t>57. Bronzefragment, gef. in Frankreich</t>
  </si>
  <si>
    <t>62. Urne, gef. in Mecklenburg</t>
  </si>
  <si>
    <t>64. Blech von einem Schilde, gef. in Schweden</t>
  </si>
  <si>
    <t>68. Sichelformiges Messer, gef. in der Mark Brandenburg</t>
  </si>
  <si>
    <t>75. Schwert, gef. in Schweden</t>
  </si>
  <si>
    <t>76. Bronzenadel, gef. in Mecklenburg</t>
  </si>
  <si>
    <t>77. Bronzefragment, gef. in Frankreich</t>
  </si>
  <si>
    <t>78. Bronzefragment, gef. in Frankreich</t>
  </si>
  <si>
    <t>79. Bronzespiegel, gef. in Mecklenburg</t>
  </si>
  <si>
    <t>80. Bronzefragment, gef. in Frankreich</t>
  </si>
  <si>
    <t>83. Feidherrnstab, gef. in Mecklenburg</t>
  </si>
  <si>
    <t>86. Kelt, gef. in Irland</t>
  </si>
  <si>
    <t>87. Kelt, gef. in Irland</t>
  </si>
  <si>
    <t>91. Beschlagring, gef. in Mecklenburg (wend. Kirchof)</t>
  </si>
  <si>
    <t>95. Bronzestab, gef. in Schweden</t>
  </si>
  <si>
    <t>102. Bronzestab, gef. in Schweden</t>
  </si>
  <si>
    <t>11. Pincette, gef. in Dänemark</t>
  </si>
  <si>
    <t>7. Messerklinge, gef. in Dänemark</t>
  </si>
  <si>
    <t>12. Kelt, gef. in Dänemark</t>
  </si>
  <si>
    <t>13. Sage, gef. in Dänemark</t>
  </si>
  <si>
    <t>14. Pincette, gef. in Dänemark</t>
  </si>
  <si>
    <t>15. Lanzenspitze, gef. in Dänemark</t>
  </si>
  <si>
    <t>22. Messerklinge, gef. in Dänemark</t>
  </si>
  <si>
    <t>24. Bronzenadel, gef. in Dänemark</t>
  </si>
  <si>
    <t>26. Kopfring, gef,. in Dänemark</t>
  </si>
  <si>
    <t>30. Gefass, gef. in Dänemark</t>
  </si>
  <si>
    <t>36. Dreikantige Scheine, gef. in Dänemark</t>
  </si>
  <si>
    <t>38. Pincette, gef. in Dänemark</t>
  </si>
  <si>
    <t>40. Ring an einer Haarsschmucknadel, gef. in Dänemark</t>
  </si>
  <si>
    <t>41. Pfeilspitze, gef. in Dänemark</t>
  </si>
  <si>
    <t>46. Quergestreifter Ring aus Dänemark</t>
  </si>
  <si>
    <t>47. Blasinstrument (Lur) aus Dänemark</t>
  </si>
  <si>
    <t>48. Bronzefragment, gef. in Dänemark</t>
  </si>
  <si>
    <t>50. Spiralgewinde, gef. in Dänemark</t>
  </si>
  <si>
    <t>51. Schwert, gef in Dänemark</t>
  </si>
  <si>
    <t>54. Sichelformiges Messer, gef. in Dänemark</t>
  </si>
  <si>
    <t>55. Dolch, gef. in Dänemark</t>
  </si>
  <si>
    <t>59. Schwert, gef. in Dänemark</t>
  </si>
  <si>
    <t>61. Messer, gef in Dänemark</t>
  </si>
  <si>
    <t>67. Schwert, gef. in Dänemark</t>
  </si>
  <si>
    <t>73. Schilblech, gef. in Dänemark</t>
  </si>
  <si>
    <t>82. Bronzenadel, gef. in Dänemark</t>
  </si>
  <si>
    <t>101. Spange aus dem Eisenalter, gef. in Dänemark</t>
  </si>
  <si>
    <t>129. Bronze, gef. in Dänemark (X. Jahr. N. Ch.)</t>
  </si>
  <si>
    <t>3. Kelt von Winaric in Böhmen</t>
  </si>
  <si>
    <t>9. Kelt (Paalst.), von Gleinewes in Böhmen</t>
  </si>
  <si>
    <t>10. Kelt (Paalst.), von Duban in Böhmen</t>
  </si>
  <si>
    <t>16. Armring, von Jinec in Böhmen</t>
  </si>
  <si>
    <t>17. Schwert, von Jinec in Böhmen</t>
  </si>
  <si>
    <t>29. Kelt, aus der Sarka in Böhmen</t>
  </si>
  <si>
    <t>92. Spange, von elenic in Böhmen</t>
  </si>
  <si>
    <t>94. Henkel, von Podmokler Kessel in Böhmen</t>
  </si>
  <si>
    <t>99. Hahn, von Hohenfurt in Böhmen</t>
  </si>
  <si>
    <t>100. Ring, von der Panenske in Böhmen</t>
  </si>
  <si>
    <t>Moëssard  Erdmanns Journal 37 p. 253 also CR XXI 1277</t>
  </si>
  <si>
    <t>p.116</t>
  </si>
  <si>
    <t>1. Palstab (mit Schaftlappen)</t>
  </si>
  <si>
    <t>von Fellenberg</t>
  </si>
  <si>
    <t>2. Knöpfchen, Taf. XVIII, Fig. 7</t>
  </si>
  <si>
    <t>3. Nadel mit rundem Kopfe, Taf. XV, 8</t>
  </si>
  <si>
    <t>5. Massiver, knotiger, gegossener Armring, Taf. XVI, 11</t>
  </si>
  <si>
    <t>4. Nadel mit mehreren Knöpfen, Taf. XV, 10</t>
  </si>
  <si>
    <t>6. Achnlicher Armring</t>
  </si>
  <si>
    <t>7. Hohler getriebener Armring, Taf. XVI, 15</t>
  </si>
  <si>
    <t>8. Spiralfibel, Taf. XIII, 9</t>
  </si>
  <si>
    <t>9. Andere Spiralfibel</t>
  </si>
  <si>
    <t>Schrötter</t>
  </si>
  <si>
    <t>10. Fibula mit Knöpfen</t>
  </si>
  <si>
    <t>0.05 Co; 0.13 As, 0.007 Schwefel</t>
  </si>
  <si>
    <t>0.41 Co</t>
  </si>
  <si>
    <t>11. Gürtelblech mit Punkten verziert</t>
  </si>
  <si>
    <t>12. ?</t>
  </si>
  <si>
    <t>13. ?</t>
  </si>
  <si>
    <t>14. Ring</t>
  </si>
  <si>
    <t>15. ?</t>
  </si>
  <si>
    <t>16. ?</t>
  </si>
  <si>
    <t>17. Gefässblech</t>
  </si>
  <si>
    <t>Sommaruga</t>
  </si>
  <si>
    <t>18. Knöpfehen wie Nr. 2</t>
  </si>
  <si>
    <t>19. Nadel</t>
  </si>
  <si>
    <t>20. Grauer Ring</t>
  </si>
  <si>
    <t>Schrötter 1861</t>
  </si>
  <si>
    <t>von Fellenberg 1864, 1865 (but don’t match!)</t>
  </si>
  <si>
    <t>Sommaruga = Dr Erwin Frh. v. Sommaruga (?)</t>
  </si>
  <si>
    <t xml:space="preserve"> Ivan P. de Blaramberg "Choix des medailles antiques d'Olbiopolis ou Olbia, Didot, Paris (1822)</t>
  </si>
  <si>
    <t>p. 243</t>
  </si>
  <si>
    <t>Die folgenden Analysen von Gahrkupfer mögen hier eine Stelle finden:</t>
  </si>
  <si>
    <t>Al</t>
  </si>
  <si>
    <t>Mg</t>
  </si>
  <si>
    <t>Ca</t>
  </si>
  <si>
    <t>K</t>
  </si>
  <si>
    <t>kiesel</t>
  </si>
  <si>
    <t>Schlacke</t>
  </si>
  <si>
    <t>together 0.1</t>
  </si>
  <si>
    <t xml:space="preserve"> together 0.04</t>
  </si>
  <si>
    <t>I. Schwedisches Scheibenkupfer, nach von Kobell</t>
  </si>
  <si>
    <t>II. Mansfelder Gahrkupfer, nach von Kobell</t>
  </si>
  <si>
    <t>III. Gahrkupfer von der Friedrichshütte, nach Genth</t>
  </si>
  <si>
    <t>p. 253</t>
  </si>
  <si>
    <t>Die folgenden Analysen von Messing mögen hier eine Stelle finden:</t>
  </si>
  <si>
    <t>1. Messing von Neustadt-Eberwalde (Kudernatsch)</t>
  </si>
  <si>
    <t>2. Sehr hämmerbares messing</t>
  </si>
  <si>
    <t>3. Messing von Hegersmühl</t>
  </si>
  <si>
    <t>4. Englisches Messing (Lavater)</t>
  </si>
  <si>
    <t>5. Messing von Stolberg (Chandel)</t>
  </si>
  <si>
    <t>p. 255</t>
  </si>
  <si>
    <t>Die folgenden Analysen verscheinder Bronzen mögen angeführt werden; alle ergeben einen Gehalt von Blei:</t>
  </si>
  <si>
    <t>3. Reiterstatue Loius XV, von Gor, 6000 Pfd.schwer (d'Arcet).</t>
  </si>
  <si>
    <t>2. Statue Henri IV (d'Arcet).</t>
  </si>
  <si>
    <t>4. Bronze der Minerva-Statue in Paris.</t>
  </si>
  <si>
    <t>5. Bronze der Napoleons-Statue, sehr gelb.</t>
  </si>
  <si>
    <t>6. und 7. französische Bronze für gegenstände, welche vergoldet werden sollen (d'Arcet), auch 82 Kupfer,18 Zink, 3 Zinn, 1.5 Blei, oder 78 Kupfer, 18 Zink, 2 Zinn 2 Blei.</t>
  </si>
  <si>
    <t>8. Bronze der Vendâme-Säule, fast reine Kupfer-Zinnlegirung</t>
  </si>
  <si>
    <t>9. Lessing-statue in Braunschweig, von Howald gegossen (der Bleigehalt ist zufällig und rührt von beigemengtem Zinnloth her).</t>
  </si>
  <si>
    <t>p. 258</t>
  </si>
  <si>
    <t>Die bronze der Alten bestand aus Kupfer und Zinn…..</t>
  </si>
  <si>
    <t>2. Bronze von celtischen Gefässen und Waffen (Clarke). Pearson fand in celtischen halbarden, Aexten, u.s.w. 10 bis 14 proc. Zinn</t>
  </si>
  <si>
    <t>3. Gegossener Sarg von Altai and der Chinesischen Grenze</t>
  </si>
  <si>
    <t>4. Ein andere Sarg (Göbel)</t>
  </si>
  <si>
    <t>1. Bronze der Reiterstatue Louis XIV, von Keller 1699, Gewicht 53263 franz. Pfd. (d'Arcet) durch grossen Gehalt au Kupfer ausgezeichnet.</t>
  </si>
  <si>
    <t>1. Celtische Waffe (Fresenius), ausserdem Blei 0.69, Eisen 0.29. Nickel 0.31.</t>
  </si>
  <si>
    <r>
      <t>6. Gallisch-r</t>
    </r>
    <r>
      <rPr>
        <sz val="10"/>
        <rFont val="Calibri"/>
        <family val="2"/>
      </rPr>
      <t>ö</t>
    </r>
    <r>
      <rPr>
        <sz val="10"/>
        <rFont val="Arial"/>
        <family val="2"/>
      </rPr>
      <t xml:space="preserve">misches Beil (Giradin), ausserdem Blei 1.18, Zink 1.44. </t>
    </r>
  </si>
  <si>
    <t>5. Aegyptischer Dolch (Vauquelin), ausserdem 1 Eisen.</t>
  </si>
  <si>
    <r>
      <t>7. Ein anderes Beil (Girardin). Sie auch Donovan und Salvetat in Jahresbericht von Liebig, 1851, S. 638. Girardin. Journ. Für Prakt. Chem., Bd. 60, S. 91. Hawrenek, enendaselbst, Bd. 69, S. 444. Mo</t>
    </r>
    <r>
      <rPr>
        <sz val="10"/>
        <rFont val="Calibri"/>
        <family val="2"/>
      </rPr>
      <t>ë</t>
    </r>
    <r>
      <rPr>
        <sz val="10"/>
        <rFont val="Arial"/>
        <family val="2"/>
      </rPr>
      <t>ssard, ebendaselbst, Bd. 37, S. 255.</t>
    </r>
  </si>
  <si>
    <r>
      <t>Die folgenden Analysen griechischer M</t>
    </r>
    <r>
      <rPr>
        <sz val="10"/>
        <rFont val="Times New Roman"/>
        <family val="1"/>
      </rPr>
      <t>ü</t>
    </r>
    <r>
      <rPr>
        <sz val="10"/>
        <rFont val="Arial"/>
        <family val="2"/>
      </rPr>
      <t>nzen, in Erdmann's und Marchand's Laboratorium angestellt (Journ f</t>
    </r>
    <r>
      <rPr>
        <sz val="10"/>
        <rFont val="Times New Roman"/>
        <family val="1"/>
      </rPr>
      <t>ü</t>
    </r>
    <r>
      <rPr>
        <sz val="10"/>
        <rFont val="Arial"/>
        <family val="2"/>
      </rPr>
      <t>r prakt. Chem. Band 40, S. 371), best</t>
    </r>
    <r>
      <rPr>
        <sz val="10"/>
        <rFont val="Calibri"/>
        <family val="2"/>
      </rPr>
      <t>ä</t>
    </r>
    <r>
      <rPr>
        <sz val="10"/>
        <rFont val="Arial"/>
        <family val="2"/>
      </rPr>
      <t>tigen den Schluss G</t>
    </r>
    <r>
      <rPr>
        <sz val="10"/>
        <rFont val="Calibri"/>
        <family val="2"/>
      </rPr>
      <t>ö</t>
    </r>
    <r>
      <rPr>
        <sz val="10"/>
        <rFont val="Arial"/>
        <family val="2"/>
      </rPr>
      <t>bel's:</t>
    </r>
  </si>
  <si>
    <r>
      <t>1. Alt-attische M</t>
    </r>
    <r>
      <rPr>
        <sz val="10"/>
        <rFont val="Calibri"/>
        <family val="2"/>
      </rPr>
      <t>ü</t>
    </r>
    <r>
      <rPr>
        <sz val="10"/>
        <rFont val="Arial"/>
        <family val="2"/>
      </rPr>
      <t>nze (A. Mitscherlich)</t>
    </r>
  </si>
  <si>
    <t>2. Athenienische Münze aus der römanischen Zeit (Mitscherlich und E. Schmid)</t>
  </si>
  <si>
    <t>3. Atheniens. Münze (R. Wagner)</t>
  </si>
  <si>
    <t>4. Münze eines macedonischen Königs (O. Monse)</t>
  </si>
  <si>
    <t>5. Münze Alexanders des Grossen, enthielt eine Spur Gold. (E. Schmid)</t>
  </si>
  <si>
    <t>6. Desgleichen</t>
  </si>
  <si>
    <t>7. Attische Münze, enthielt noch 0.27 Eisen (Ulich)</t>
  </si>
  <si>
    <t>8. Degleichen, nethielt noch 1.2 Eisen (Heldt).</t>
  </si>
  <si>
    <t>p. 259</t>
  </si>
  <si>
    <r>
      <t>Die folgenden Analysen m</t>
    </r>
    <r>
      <rPr>
        <sz val="10"/>
        <rFont val="Times New Roman"/>
        <family val="1"/>
      </rPr>
      <t>ö</t>
    </r>
    <r>
      <rPr>
        <sz val="10"/>
        <rFont val="Arial"/>
        <family val="2"/>
      </rPr>
      <t>gen angef</t>
    </r>
    <r>
      <rPr>
        <sz val="10"/>
        <rFont val="Calibri"/>
        <family val="2"/>
      </rPr>
      <t>ü</t>
    </r>
    <r>
      <rPr>
        <sz val="10"/>
        <rFont val="Arial"/>
        <family val="2"/>
      </rPr>
      <t>hrt werden</t>
    </r>
  </si>
  <si>
    <r>
      <t>1. R</t>
    </r>
    <r>
      <rPr>
        <sz val="10"/>
        <rFont val="Times New Roman"/>
        <family val="1"/>
      </rPr>
      <t>ö</t>
    </r>
    <r>
      <rPr>
        <sz val="10"/>
        <rFont val="Arial"/>
        <family val="2"/>
      </rPr>
      <t>misches As, eisengrau, 500 v. Chr.</t>
    </r>
  </si>
  <si>
    <t xml:space="preserve">2. Quadrans, 500 v. Chr. </t>
  </si>
  <si>
    <t xml:space="preserve">3. Alexander der Grosse, 335 v. Chr. </t>
  </si>
  <si>
    <t>4. Philipp III von Macedonien, 323 v. Chr.</t>
  </si>
  <si>
    <t>5. Philipp V, 300 v. Chr.</t>
  </si>
  <si>
    <r>
      <t>6. Atheniens. M</t>
    </r>
    <r>
      <rPr>
        <sz val="10"/>
        <rFont val="Calibri"/>
        <family val="2"/>
      </rPr>
      <t>ü</t>
    </r>
    <r>
      <rPr>
        <sz val="10"/>
        <rFont val="Arial"/>
        <family val="2"/>
      </rPr>
      <t xml:space="preserve">nze. </t>
    </r>
  </si>
  <si>
    <t xml:space="preserve">7. Aegypt. Munn, Ptolomäus IX, 70 v. Chr. </t>
  </si>
  <si>
    <t xml:space="preserve">8. Pompejus, 53 v. Chr. </t>
  </si>
  <si>
    <t>9. Familie der Atilier, 46 v. Chr.</t>
  </si>
  <si>
    <t>1. Familie der Cassier, 20 v. Chr., gelb.</t>
  </si>
  <si>
    <t>2. Nero, 6- nach Chr., hellgelb.</t>
  </si>
  <si>
    <t xml:space="preserve">3. Titus, 79 n. Chr., gelb, weich. </t>
  </si>
  <si>
    <t xml:space="preserve">4. Hadrian, 120 n. Chr. </t>
  </si>
  <si>
    <t>5. Faustina d. J. 165 n. Chr., weisslich.</t>
  </si>
  <si>
    <t>1. Victorinus sen., 260 n. Chr.</t>
  </si>
  <si>
    <t>2. Tetrius sen., 267 n. Chr.</t>
  </si>
  <si>
    <t xml:space="preserve">3. Claudius gothicus 268 n. Chr. </t>
  </si>
  <si>
    <t>4. Tacitus, 275 n. Chr.</t>
  </si>
  <si>
    <t xml:space="preserve">5. Tacitus. </t>
  </si>
  <si>
    <t>6. Probus, 275 n. Chr. enthielt 1.4 Zink.</t>
  </si>
  <si>
    <t>p. 263</t>
  </si>
  <si>
    <r>
      <t>Heyl hat die Zusammensetzung des Glockenguts des Glockenspiels zu Darmstadt untersucht, welches 1670 gegossen ist (Annalen der Chem. und Pharm., Bd. 62, Seite 85), Girardin, das Glockenmetall zweier Glocken in Rouen aus dem zw</t>
    </r>
    <r>
      <rPr>
        <sz val="10"/>
        <rFont val="Calibri"/>
        <family val="2"/>
      </rPr>
      <t>ö</t>
    </r>
    <r>
      <rPr>
        <sz val="10"/>
        <rFont val="Arial"/>
        <family val="2"/>
      </rPr>
      <t>lften Jahrhunderte (Journal fiir prakt. Chem., Bd. 60, S. 92).</t>
    </r>
  </si>
  <si>
    <t xml:space="preserve">Zinn </t>
  </si>
  <si>
    <t xml:space="preserve">Blei </t>
  </si>
  <si>
    <t>Nickel</t>
  </si>
  <si>
    <t>Arsen</t>
  </si>
  <si>
    <t xml:space="preserve">1. Ton mit zweigestriehenem h. </t>
  </si>
  <si>
    <t>2. Ton mit dreigestrichenem c. Eine Legirung von 89 Kupfer und 20 Zinn hatte durchans nicht Klangfarbe dieser Glocken (Heyl)</t>
  </si>
  <si>
    <t>3. und 4. Glocken zu Rouen, 4. enthielt ausserdem 1.8 Zink (Girardin).</t>
  </si>
  <si>
    <t>p.264</t>
  </si>
  <si>
    <t>In dem Folgenden ist die Zusammensetzung einiger solcher Legi­rungen neben anderen inn Vorhergehenden besprochenen Legirungen mitgetheilt.</t>
  </si>
  <si>
    <t>1. Axenlager einer englischen Locomotive, enthielt noch 0.42 Eisen.</t>
  </si>
  <si>
    <r>
      <t>2.Lagermetall f</t>
    </r>
    <r>
      <rPr>
        <sz val="10"/>
        <rFont val="Calibri"/>
        <family val="2"/>
      </rPr>
      <t>ü</t>
    </r>
    <r>
      <rPr>
        <sz val="10"/>
        <rFont val="Arial"/>
        <family val="2"/>
      </rPr>
      <t xml:space="preserve">r die Treibaxen einer belgischen Locomotive; noch 0.8 Eisen. </t>
    </r>
  </si>
  <si>
    <t xml:space="preserve">3. Lagermetall für Locomotiven-Axen ans Scraing. </t>
  </si>
  <si>
    <r>
      <t>4. Stephenson's Zapfenlager f</t>
    </r>
    <r>
      <rPr>
        <sz val="10"/>
        <rFont val="Calibri"/>
        <family val="2"/>
      </rPr>
      <t>ü</t>
    </r>
    <r>
      <rPr>
        <sz val="10"/>
        <rFont val="Arial"/>
        <family val="2"/>
      </rPr>
      <t>r Locomotiven.</t>
    </r>
  </si>
  <si>
    <r>
      <t>5. Fenton's Antifrictionsmetall zu Zapfenlagern f</t>
    </r>
    <r>
      <rPr>
        <sz val="10"/>
        <rFont val="Calibri"/>
        <family val="2"/>
      </rPr>
      <t>ü</t>
    </r>
    <r>
      <rPr>
        <sz val="10"/>
        <rFont val="Arial"/>
        <family val="2"/>
      </rPr>
      <t xml:space="preserve">r Maschinen und Dampfwagen (sehr empfohlen, auch wohlfeil). </t>
    </r>
  </si>
  <si>
    <r>
      <t>6. Metall zu Stopfb</t>
    </r>
    <r>
      <rPr>
        <sz val="10"/>
        <rFont val="Calibri"/>
        <family val="2"/>
      </rPr>
      <t>ü</t>
    </r>
    <r>
      <rPr>
        <sz val="10"/>
        <rFont val="Arial"/>
        <family val="2"/>
      </rPr>
      <t>chsen f</t>
    </r>
    <r>
      <rPr>
        <sz val="10"/>
        <rFont val="Calibri"/>
        <family val="2"/>
      </rPr>
      <t>ü</t>
    </r>
    <r>
      <rPr>
        <sz val="10"/>
        <rFont val="Arial"/>
        <family val="2"/>
      </rPr>
      <t xml:space="preserve">r Kolbenstangen einer belgischen Locomotive. </t>
    </r>
  </si>
  <si>
    <r>
      <t>7. Metall f</t>
    </r>
    <r>
      <rPr>
        <sz val="10"/>
        <rFont val="Calibri"/>
        <family val="2"/>
      </rPr>
      <t>ü</t>
    </r>
    <r>
      <rPr>
        <sz val="10"/>
        <rFont val="Arial"/>
        <family val="2"/>
      </rPr>
      <t xml:space="preserve">r Locomotivkolben von Seraing. </t>
    </r>
  </si>
  <si>
    <t>8. Metall zu Regulatoren einer belgischen Lo­comotive. (Sämmtliche Analysen mit Ausnahme von 4. und 5. sind von E. Schmidt).</t>
  </si>
  <si>
    <t>Statue of copper horses erected in ancient times. Analysed by KLAPROTH:</t>
  </si>
  <si>
    <t>Broken spear head. Analysed by J.A.Phillips. No date</t>
  </si>
  <si>
    <t>Coin A.D. 262. Analysed by J.A. Phillips</t>
  </si>
  <si>
    <t>p.65-66</t>
  </si>
  <si>
    <t>Coin A.D. 267. Analysed by J.A. Phillips</t>
  </si>
  <si>
    <t>No. 1</t>
  </si>
  <si>
    <t>No. 2</t>
  </si>
  <si>
    <t>p. 69</t>
  </si>
  <si>
    <t>Peruvian:</t>
  </si>
  <si>
    <t>A chisel analysed by Humboldt</t>
  </si>
  <si>
    <t>A copper knife from Peru</t>
  </si>
  <si>
    <t>Chisel, found by Wilkinson in an ancient quarry in Egypt</t>
  </si>
  <si>
    <t>Dagger, analysed by Klaproth</t>
  </si>
  <si>
    <t>Bowl or dish, from Nmroud, analysed by Dr Percy</t>
  </si>
  <si>
    <t>Hook, from Nimroud, analysed by Dr Percy</t>
  </si>
  <si>
    <t>Bronze, overlaying Iron, analysed by Dr Percy</t>
  </si>
  <si>
    <t>Bell, analysed by Dr Percy</t>
  </si>
  <si>
    <t>Sword-blade found underChertsey Bridge, Thames (J.A. Phillips)</t>
  </si>
  <si>
    <t>Celt  (J.A. Phillips)</t>
  </si>
  <si>
    <t>2d, Spear head, which had been cast, as evident from its rough surface, figure, texture, and grain (Dr Pearson)</t>
  </si>
  <si>
    <t>3d, A saucepan, also cast (Dr Pearson)</t>
  </si>
  <si>
    <t>4th, Scabbard - this had an iron sword within (Dr Pearson)</t>
  </si>
  <si>
    <t>Leaf-shaped Sword, analysed by Professor George Wilson</t>
  </si>
  <si>
    <t>Axe head, by Professor Wilson</t>
  </si>
  <si>
    <t>Palstave or Celt, by Professor Wilson</t>
  </si>
  <si>
    <t>('Wilson's Archaeology, etc.')</t>
  </si>
  <si>
    <t>Roman As. B.C. 500 (J.A. Phillips)</t>
  </si>
  <si>
    <t>Semis, B.C. 500 (J.A. Phillips)</t>
  </si>
  <si>
    <t>Quandaus, B.C. 500 (J.A. Phillips) (sic)</t>
  </si>
  <si>
    <t>Alexander the Great, B.C. 335 (J.A. Phillips)</t>
  </si>
  <si>
    <t>Julius and Augustus Caesar (J.A. Phillips)</t>
  </si>
  <si>
    <t>Bronze Cauldron (Professor Wilson)</t>
  </si>
  <si>
    <t>Cauldron (Professor Wilson)</t>
  </si>
  <si>
    <t>p.88-95</t>
  </si>
  <si>
    <t>a brass of Cassio family (J.A. Phillips)</t>
  </si>
  <si>
    <t>p.164-165</t>
  </si>
  <si>
    <t>Large Brass of Nevo, A.D. 60 (J.A. Phillips) (sic)</t>
  </si>
  <si>
    <t>Faustina Tin, A.D. 165 (J.A. Phillips)</t>
  </si>
  <si>
    <t>Klaproth (1815). VII, VII Untersuchung der Metallmasse des Viergespanns von Chio</t>
  </si>
  <si>
    <t>Phillips (1852). No. 18</t>
  </si>
  <si>
    <t>Phillips (1852). No. 29 (Victorinus)</t>
  </si>
  <si>
    <t xml:space="preserve">Phillips (1852). No. 30. (Tetrius) </t>
  </si>
  <si>
    <t>? Von Humboldt (1816) (Vauquelin)</t>
  </si>
  <si>
    <t xml:space="preserve">Klaproth (1815).  XII. Chemische Untersuchung einiger alten Metallmassen aus der Stiftkirche zu Goslar ("Gelesen in der Akad. der Wissensch. den 16 März 1809.") </t>
  </si>
  <si>
    <t>?Layard (1853)</t>
  </si>
  <si>
    <t>Fragment of Sword-blade found in Ireland (J.A. Phillips)</t>
  </si>
  <si>
    <t xml:space="preserve">Phillips (1852). No. 15  </t>
  </si>
  <si>
    <t xml:space="preserve">Phillips (1852). No. 17? </t>
  </si>
  <si>
    <t>Phillips (1852). No. 20</t>
  </si>
  <si>
    <t>Pearson (1796). 2</t>
  </si>
  <si>
    <t>Pearson (1796). 1</t>
  </si>
  <si>
    <t>Pearson (1796). 3</t>
  </si>
  <si>
    <t>Pearson (1796). 4</t>
  </si>
  <si>
    <t>Wilson (1851)</t>
  </si>
  <si>
    <t>Wilson (1851).</t>
  </si>
  <si>
    <t>Phillips (1852). No. 1?</t>
  </si>
  <si>
    <t>Phillips (1852). No. 2</t>
  </si>
  <si>
    <t>Phillips (1852). No. 3</t>
  </si>
  <si>
    <t>Phillips (1852). No. 5</t>
  </si>
  <si>
    <t>Phillips (1852). No. 12</t>
  </si>
  <si>
    <t>Phillips (1852). No. 14</t>
  </si>
  <si>
    <t>Phillips (1852). No. 23</t>
  </si>
  <si>
    <t>Phillips (1852). No. 26</t>
  </si>
  <si>
    <t>Copy from Phillips (1852) not correct.</t>
  </si>
  <si>
    <t>Roman Camp Kettle (Professor Wilson)</t>
  </si>
  <si>
    <t>?Wilson (1851)</t>
  </si>
  <si>
    <t>(Pearson only reported Sn)</t>
  </si>
  <si>
    <t>1st, A Lituus, or musical wind -instrument, found in the river Witham, Lincolnshire (Dr Pearson)</t>
  </si>
  <si>
    <t>p. 425</t>
  </si>
  <si>
    <t>Column de Vendome</t>
  </si>
  <si>
    <t>Ingot</t>
  </si>
  <si>
    <t>Ag, Zn, Fe</t>
  </si>
  <si>
    <t>p.428</t>
  </si>
  <si>
    <t>No. 3</t>
  </si>
  <si>
    <t>Mean</t>
  </si>
  <si>
    <t>p. 429</t>
  </si>
  <si>
    <t xml:space="preserve">Three statues at Versailles, cast by brothers Keller </t>
  </si>
  <si>
    <t>Analuyses of the bronze (Loius XV) made by the laboratory of the mint</t>
  </si>
  <si>
    <t>M. Genneau</t>
  </si>
  <si>
    <t>M. Alexandre</t>
  </si>
  <si>
    <t>Casting alloy:</t>
  </si>
  <si>
    <t>p.430</t>
  </si>
  <si>
    <t>casting alloy, analysis made at the mint</t>
  </si>
  <si>
    <t>Body of the King</t>
  </si>
  <si>
    <t>Legs of Rider</t>
  </si>
  <si>
    <t>Horse</t>
  </si>
  <si>
    <t>Analyses of ingots used to make statue, in M. Darcet's lab, by MM. Chandet and Genneau:</t>
  </si>
  <si>
    <t>Statues</t>
  </si>
  <si>
    <t>Medals of Bronze</t>
  </si>
  <si>
    <t>p. 168</t>
  </si>
  <si>
    <t>Bell</t>
  </si>
  <si>
    <t>Fine tin</t>
  </si>
  <si>
    <t>English bells (Thomson)</t>
  </si>
  <si>
    <t>Gongs, Tam-tans, and Cymbals, of bronze</t>
  </si>
  <si>
    <t>Mean analyses of 22 cymbals</t>
  </si>
  <si>
    <t>Mean analyses of 4 gongs</t>
  </si>
  <si>
    <t>p. 169</t>
  </si>
  <si>
    <t>p. 371</t>
  </si>
  <si>
    <t>Analyses mostly made at the laboratory of the mint:</t>
  </si>
  <si>
    <t>An antique sword, found in 1799, in the turbaries of the Somme:</t>
  </si>
  <si>
    <t>Springs of bronze, for the ancient halista; cotaining, according to Phylon of Byzantium, 97 Cu, and 3 of Sn</t>
  </si>
  <si>
    <t>Hard and brittle nails:</t>
  </si>
  <si>
    <t>Three swords, found in the environs of Abbeville; the first contained:</t>
  </si>
  <si>
    <t>The nails in the handle of this sword were flexible: the first contained:</t>
  </si>
  <si>
    <t>The second sword:</t>
  </si>
  <si>
    <t>The third:</t>
  </si>
  <si>
    <t>A fragment of an antique sickle:</t>
  </si>
  <si>
    <t>A large flexible ring:</t>
  </si>
  <si>
    <t>Bronze for cannon</t>
  </si>
  <si>
    <t>p.178</t>
  </si>
  <si>
    <t>Brass found in commerce:</t>
  </si>
  <si>
    <t>Tinned copper:</t>
  </si>
  <si>
    <t>For or-molu:</t>
  </si>
  <si>
    <t>Preferred alloy</t>
  </si>
  <si>
    <t>3 or 1</t>
  </si>
  <si>
    <t>1.5 or 3</t>
  </si>
  <si>
    <t>M. Leonard Tournu (Descrition des Brevets d'Invention)</t>
  </si>
  <si>
    <t>Table of experimental results</t>
  </si>
  <si>
    <t>p. 186</t>
  </si>
  <si>
    <t>English tin:</t>
  </si>
  <si>
    <t>"Pb and impurities"</t>
  </si>
  <si>
    <t>p. 30 Bronze statue, Berlin</t>
  </si>
  <si>
    <t>p. 35</t>
  </si>
  <si>
    <t>Ni Co</t>
  </si>
  <si>
    <t>Kongsfuvier</t>
  </si>
  <si>
    <t>Schwert Irland No. 12</t>
  </si>
  <si>
    <t>Spange Bohmen No. 101</t>
  </si>
  <si>
    <t>Kelt, Schweiz No. 153</t>
  </si>
  <si>
    <t>p. 38</t>
  </si>
  <si>
    <t>Hard-Metal</t>
  </si>
  <si>
    <t>No. 32 Irland</t>
  </si>
  <si>
    <t>No. 151 Schweiz</t>
  </si>
  <si>
    <t>Bottoms</t>
  </si>
  <si>
    <t>No. 49 Danemark</t>
  </si>
  <si>
    <t>plus Zn   0.99</t>
  </si>
  <si>
    <t>plus Ni   0.99</t>
  </si>
  <si>
    <t>No. 69 Mecklenberg Streitaxt</t>
  </si>
  <si>
    <t>No. 212 Schweiz</t>
  </si>
  <si>
    <t xml:space="preserve">Unbefaunt </t>
  </si>
  <si>
    <t>p. 59</t>
  </si>
  <si>
    <t>Norwegen</t>
  </si>
  <si>
    <t>Harz</t>
  </si>
  <si>
    <t>Mansfeld</t>
  </si>
  <si>
    <t>Reichelsdorf</t>
  </si>
  <si>
    <t>p. 62?</t>
  </si>
  <si>
    <t>Alchorne (1795)</t>
  </si>
  <si>
    <t>Mallet</t>
  </si>
  <si>
    <t>Siebenburgen u. Rose</t>
  </si>
  <si>
    <t>p. 72</t>
  </si>
  <si>
    <t>No. 34</t>
  </si>
  <si>
    <t>I. Aeltere Kupferperiode</t>
  </si>
  <si>
    <t>Bruchstuck eines Messers von gelblichrother Farbe und Bruch, hart. Gewicht 9.5 gr</t>
  </si>
  <si>
    <t>No. 39</t>
  </si>
  <si>
    <t>Gebogenes Messer, Farbe und Bruch mehr gelblich, Oberflache dunkel angelaufen, Lange 16 cm, Breite auf der einen Seite 16, auf dem anderen Ende 11 mm. Gewicht 42 gr.</t>
  </si>
  <si>
    <t>No. 70</t>
  </si>
  <si>
    <t>Messer mit rother Bruchflache, Oberflache dunkel angelaufen. An einem Ende ein rundes Loch; 13 cm lang und 11 mm breit. Gewicht 23 gr.</t>
  </si>
  <si>
    <t>No. 98</t>
  </si>
  <si>
    <t>Messer aus eisen, oberflache sehr stark angefrassen, 14 cm lan; Gewicht 45.5 gr.</t>
  </si>
  <si>
    <t>No. 142</t>
  </si>
  <si>
    <t>Messer aus rotham Kupfer, 13 cm lang, an dem einen Ende ein Loch, bei 20 mm Breite, am anderen ende nur 14 mm. Gewichte 40 gr.</t>
  </si>
  <si>
    <t>II. Jungere Periode</t>
  </si>
  <si>
    <t>Pfeilspitzen aus eisen mit 3 Flugeln, die eine 12.5 gr. Schwer, sehr stark zerfressen, die anderes 30 gr. Schwer, sehr gut erlhalten</t>
  </si>
  <si>
    <t>No. 6</t>
  </si>
  <si>
    <t>2 Messer aus Eisen, stark zerfressen, 4 und 14 gr. Schwer.</t>
  </si>
  <si>
    <t>No.139</t>
  </si>
  <si>
    <t>Schmucksache aus bronze von einer eigenthumlich dunklen Farbe, sehr hart und bruchig. Bruch feinkornig von grauer Farbe, ahnlich den von grauem Gusseisen. 18,5 gr. Schwer. Sp. Gew 7.224</t>
  </si>
  <si>
    <t>summe</t>
  </si>
  <si>
    <t>1)</t>
  </si>
  <si>
    <t>Ein fragment von einem Sarge aus einem alten Tschuden-Grabe am Altai</t>
  </si>
  <si>
    <t>2)</t>
  </si>
  <si>
    <t>desgl.</t>
  </si>
  <si>
    <t>3)</t>
  </si>
  <si>
    <t>Ein schon geformter arm einer kleinen 7 zoll johen figur</t>
  </si>
  <si>
    <t>4)</t>
  </si>
  <si>
    <t>Bischoff?</t>
  </si>
  <si>
    <t>oder</t>
  </si>
  <si>
    <t>Gmelin?</t>
  </si>
  <si>
    <t>Landerer 1841.</t>
  </si>
  <si>
    <t>Monnies grecques, de la grande Grece et de Sicile</t>
  </si>
  <si>
    <t>1. Syracusian, roi Hieron 233/20/13/1 grains Cu/Pb/Sn/Fe</t>
  </si>
  <si>
    <t>2. medaille Syracusian Apollo/Delphes 61.5/8/4.5 grains Cu/Pb/Sn</t>
  </si>
  <si>
    <t>3. monnie napolitaine Appollo 54/17/7 grains Cu/Pb/Sn</t>
  </si>
  <si>
    <t>4. monnie des Centoripiniens Jupiter 142/14/11 Cu/Sn/Pb</t>
  </si>
  <si>
    <t>5. monnie des Bruttiens Mars 218/28/12 Cu/Pb/Sn</t>
  </si>
  <si>
    <t>6. monnie des Mamertins Apollo 165/15/14/1 Cu/Sn/Pb/Ag</t>
  </si>
  <si>
    <t>Monnies Romaines du premier siecle de la monarchie</t>
  </si>
  <si>
    <t>A Monnies Rouge de cuivre</t>
  </si>
  <si>
    <t>Augustus (Divus Augustus Pater) 144 grains pure Cu</t>
  </si>
  <si>
    <t>Caligula/Vesta 141 grains pure Cu</t>
  </si>
  <si>
    <t>Vespasian 176 grains pure Cu</t>
  </si>
  <si>
    <t>B Monnies jaune de laiton</t>
  </si>
  <si>
    <t>Castor and Pollux (Ceasar Augustus Germanicus) 119/31 grains Cu/Zn</t>
  </si>
  <si>
    <t>Tiberius Claudius 296/84 grains Cu/Zn</t>
  </si>
  <si>
    <t>Vespasian 293/59/4/3/1 grains Cu/Zn/Pb/Sn/Fe</t>
  </si>
  <si>
    <t>Trajan 326/53/3 Cu/Zn/Sn</t>
  </si>
  <si>
    <t>Trajan 294/60/11 Cu/Zn/Sn</t>
  </si>
  <si>
    <t>Converted analyses:</t>
  </si>
  <si>
    <t>monnie frappe a l’honeur des deux fils de Germanicus Neron &amp; Drusus 187/46 grains Cu/Zn</t>
  </si>
  <si>
    <t>2. Eine Bronze-Kette, welche mit mehreren Waffenrüstungen auf einem alten Achlachtfelde bei Ronneburg im Herzogthume Altenburg gefunden wurde</t>
  </si>
  <si>
    <t>Goebel 1830 1.</t>
  </si>
  <si>
    <t>Goebel 1830 2.</t>
  </si>
  <si>
    <t>Goebel 1830 3.</t>
  </si>
  <si>
    <t>(1.06% Ag und Verlust)</t>
  </si>
  <si>
    <t>Ein Fragment einer bei Ronneburg mit mehreren Waffenresten gefundenen Kette, wahrscheinlich von einem alten Schlachtfelde</t>
  </si>
  <si>
    <t>Ein Fragment einer Armspange aus einem Grab in Thuringen, bei Naumburg</t>
  </si>
  <si>
    <t>Eine elastiche Fibula mit Zunge, ganz nach Romischer Art gearbeitet, aus einem Grabe bei Konigsberg in Preussen</t>
  </si>
  <si>
    <t>Fragment eines Bronzedrahtes aus einem Livlandischen Grabe</t>
  </si>
  <si>
    <t>Eine gut erhaltene Pfeilspitze aus einem agyptischen Grabe</t>
  </si>
  <si>
    <t>Romische Silbermunze des Trajan von dessen VI Consulate aus einem Grabe, in Massel in Schlesien gefunden</t>
  </si>
  <si>
    <t>(90%Ag, 9%Cu, 1%Au nebst verlust)</t>
  </si>
  <si>
    <t>Eine Griechische, in Sclesien gefunde Munze, wahrscheinlich eine Bruttische, sehr dick von Silber</t>
  </si>
  <si>
    <t>(84.10%Ag, 14%Cu, 1.25%Au)</t>
  </si>
  <si>
    <t>Fragment eines alten gegossenen Sarges</t>
  </si>
  <si>
    <t>Fragment eines anderen alten gegossenen Sarges</t>
  </si>
  <si>
    <r>
      <t xml:space="preserve">GÖBEL, F., “Vermischte chemische Untersuchungen. V. Chemische Zerlegung mehrerer in alten Gräbern und auf alten Schlachtfeldern gefundener Metallgeräthschaften.” </t>
    </r>
    <r>
      <rPr>
        <i/>
        <sz val="12"/>
        <rFont val="Times New Roman"/>
        <family val="1"/>
      </rPr>
      <t>Journal fur Chemie und Physik</t>
    </r>
    <r>
      <rPr>
        <sz val="12"/>
        <rFont val="Times New Roman"/>
        <family val="1"/>
      </rPr>
      <t xml:space="preserve"> </t>
    </r>
    <r>
      <rPr>
        <b/>
        <sz val="12"/>
        <rFont val="Times New Roman"/>
        <family val="1"/>
      </rPr>
      <t>60</t>
    </r>
    <r>
      <rPr>
        <sz val="12"/>
        <rFont val="Times New Roman"/>
        <family val="1"/>
      </rPr>
      <t xml:space="preserve">, 407-413 (1830). </t>
    </r>
  </si>
  <si>
    <r>
      <t xml:space="preserve">DELVAUX, G., “Analyses chimique.” </t>
    </r>
    <r>
      <rPr>
        <i/>
        <sz val="12"/>
        <rFont val="Times New Roman"/>
        <family val="1"/>
      </rPr>
      <t xml:space="preserve">Bulletin de la Société polymathique du Morbihan </t>
    </r>
    <r>
      <rPr>
        <b/>
        <sz val="12"/>
        <rFont val="Times New Roman"/>
        <family val="1"/>
      </rPr>
      <t>1863</t>
    </r>
    <r>
      <rPr>
        <sz val="12"/>
        <rFont val="Times New Roman"/>
        <family val="1"/>
      </rPr>
      <t>, 26-30 (1863). (Appendix to Père Taslé, Le Trésor de Jean Guennégo Decouvert à Questembert, au mois de Mai 1863, pp. 8-30). (17 analyses, plus 11+ other analyses).</t>
    </r>
  </si>
  <si>
    <t>Ni, Co</t>
  </si>
  <si>
    <t>Celt a douille carree, d'une autre origine que les precedents objets</t>
  </si>
  <si>
    <t>Objet indetermine</t>
  </si>
  <si>
    <t>Saumons de cuivre</t>
  </si>
  <si>
    <t>Jets de bronze</t>
  </si>
  <si>
    <t>Gouge a douille</t>
  </si>
  <si>
    <t>Lame de petite poignard. Tres cassante</t>
  </si>
  <si>
    <t>Instruments brises, a lame tranchante et munis d'un trou de suspension</t>
  </si>
  <si>
    <t>Fragment d'epee. Tres cassant</t>
  </si>
  <si>
    <t>Fragments de celts a ailerons</t>
  </si>
  <si>
    <t>Fragments de celts a ailerons. Assez cassant</t>
  </si>
  <si>
    <t>Celts a ailerons. Tres cassant</t>
  </si>
  <si>
    <t>Lance a douille. Tres cassant, tres oxydee</t>
  </si>
  <si>
    <t>CuS</t>
  </si>
  <si>
    <t>Sn, Pb, Zn, Ni</t>
  </si>
  <si>
    <t>Composition de Divers Bronzes</t>
  </si>
  <si>
    <t>A</t>
  </si>
  <si>
    <t>B</t>
  </si>
  <si>
    <t>C</t>
  </si>
  <si>
    <t>D</t>
  </si>
  <si>
    <t>Collier d'excentrique</t>
  </si>
  <si>
    <t>Coussinet de boite a graisse</t>
  </si>
  <si>
    <t>Tiroirs</t>
  </si>
  <si>
    <t>Coussinet de grosse tete de belle motrice</t>
  </si>
  <si>
    <t>Bronze employe au chemin de fer de Sarragosse</t>
  </si>
  <si>
    <t>Bronze employe par l'administration des phares</t>
  </si>
  <si>
    <t>Ores of Copper</t>
  </si>
  <si>
    <t>Purple Copper, 3Cu2S.FeS</t>
  </si>
  <si>
    <t>1st class</t>
  </si>
  <si>
    <t>2nd class</t>
  </si>
  <si>
    <t>3rd class</t>
  </si>
  <si>
    <t>56,76</t>
  </si>
  <si>
    <t xml:space="preserve">Condurrow mine, Cornwall </t>
  </si>
  <si>
    <t>Plattner</t>
  </si>
  <si>
    <t>Sweden</t>
  </si>
  <si>
    <t>Coquimbo, Chili</t>
  </si>
  <si>
    <t>Bocking</t>
  </si>
  <si>
    <t>Killarney, Ireland</t>
  </si>
  <si>
    <t>Eisleben, Prussia</t>
  </si>
  <si>
    <t>Tuscany</t>
  </si>
  <si>
    <t>p.311</t>
  </si>
  <si>
    <t>Antimonial Grey-Copper Ore</t>
  </si>
  <si>
    <t>Neudorf, Harz</t>
  </si>
  <si>
    <t>Rammelsberg</t>
  </si>
  <si>
    <t>Clausthal</t>
  </si>
  <si>
    <t>Rose</t>
  </si>
  <si>
    <t>Durango, Mexico</t>
  </si>
  <si>
    <t>Bromeis</t>
  </si>
  <si>
    <t>Goslar, Harz</t>
  </si>
  <si>
    <t>Arsenical Grey-copper Ore</t>
  </si>
  <si>
    <t>Trezavean Mine, Redruth</t>
  </si>
  <si>
    <t>Prophet Jonas, Freiberg</t>
  </si>
  <si>
    <t>Modum, Norway</t>
  </si>
  <si>
    <t>Fearnley</t>
  </si>
  <si>
    <t>Grey Copper Ore containing both Antimony and Arsenic</t>
  </si>
  <si>
    <t>Aurora Mine, Dillenburg</t>
  </si>
  <si>
    <t>Kapnik, Hungary</t>
  </si>
  <si>
    <t>Cornwall</t>
  </si>
  <si>
    <t>Wittstein</t>
  </si>
  <si>
    <t>Beresow, Siberia</t>
  </si>
  <si>
    <t>Lowe</t>
  </si>
  <si>
    <t>Gersdorf, Freiberg</t>
  </si>
  <si>
    <t>North Carolina, US</t>
  </si>
  <si>
    <t>Chrysocolla</t>
  </si>
  <si>
    <t>Atacamite</t>
  </si>
  <si>
    <t>p.342</t>
  </si>
  <si>
    <t>Coarse -metal</t>
  </si>
  <si>
    <t>Swansea</t>
  </si>
  <si>
    <t>Ni, Co, Mn</t>
  </si>
  <si>
    <t>Slag (mixed in)</t>
  </si>
  <si>
    <t>Le Play</t>
  </si>
  <si>
    <t>(from 6 analyses - highest and lowest)</t>
  </si>
  <si>
    <t>Napier</t>
  </si>
  <si>
    <t>p.346</t>
  </si>
  <si>
    <t>Calcination of the granulated coarse-metal</t>
  </si>
  <si>
    <t>Coarse metal</t>
  </si>
  <si>
    <t>Various metals</t>
  </si>
  <si>
    <t>Slag (mixed</t>
  </si>
  <si>
    <t>Calcined metal (estimate?)</t>
  </si>
  <si>
    <t>O</t>
  </si>
  <si>
    <t>Before calcining</t>
  </si>
  <si>
    <t>After calcining</t>
  </si>
  <si>
    <t>Insol</t>
  </si>
  <si>
    <t>above "Unsatisfactory"</t>
  </si>
  <si>
    <t>p.347</t>
  </si>
  <si>
    <t>White metal</t>
  </si>
  <si>
    <t>Sn, As</t>
  </si>
  <si>
    <t>slag etc</t>
  </si>
  <si>
    <t>p.350</t>
  </si>
  <si>
    <t>blue metal</t>
  </si>
  <si>
    <t>Ni, Mn</t>
  </si>
  <si>
    <t>slag</t>
  </si>
  <si>
    <t>p.358</t>
  </si>
  <si>
    <t>sand+c</t>
  </si>
  <si>
    <t>p.361</t>
  </si>
  <si>
    <t>Roasting - blister copper</t>
  </si>
  <si>
    <t>S, Sb</t>
  </si>
  <si>
    <t>brass-yellow in colour</t>
  </si>
  <si>
    <t>red</t>
  </si>
  <si>
    <t>blister copper</t>
  </si>
  <si>
    <t>Sn, Sb</t>
  </si>
  <si>
    <t>O and loss</t>
  </si>
  <si>
    <t>p.365</t>
  </si>
  <si>
    <t>Best selected copper</t>
  </si>
  <si>
    <t>bottoms</t>
  </si>
  <si>
    <t>Fe, Ni. Mn</t>
  </si>
  <si>
    <t>copper bottoms</t>
  </si>
  <si>
    <t>p.369</t>
  </si>
  <si>
    <t>Raw-metal (Coarse metal)</t>
  </si>
  <si>
    <t>Red-metal</t>
  </si>
  <si>
    <t>Blue-metal</t>
  </si>
  <si>
    <t>Metal between blue and sparkle metal</t>
  </si>
  <si>
    <t>Sparkle-metal</t>
  </si>
  <si>
    <t>White-metal</t>
  </si>
  <si>
    <t>Pimple-metal</t>
  </si>
  <si>
    <t>Description of Regulus (Hafod Works)</t>
  </si>
  <si>
    <t>Close-regulus (best selecting process)</t>
  </si>
  <si>
    <t>Open-regulus</t>
  </si>
  <si>
    <t>Description of Copper</t>
  </si>
  <si>
    <t>Pimple-copper</t>
  </si>
  <si>
    <t>Blister-copper</t>
  </si>
  <si>
    <t>Description of Slags</t>
  </si>
  <si>
    <t>Vivian</t>
  </si>
  <si>
    <t>p.408</t>
  </si>
  <si>
    <t>Copper-smelting in Sweden</t>
  </si>
  <si>
    <t>Black-copper</t>
  </si>
  <si>
    <t>Co+Ni</t>
  </si>
  <si>
    <t>Gaarkupfer (refined</t>
  </si>
  <si>
    <t>99/46</t>
  </si>
  <si>
    <t>nd</t>
  </si>
  <si>
    <t>Fahlun Mining School</t>
  </si>
  <si>
    <t>p.411</t>
  </si>
  <si>
    <t>Copper-smelting at Roraas in Norway</t>
  </si>
  <si>
    <t>Ore-furnace regulus (hot blast)</t>
  </si>
  <si>
    <t>Ore-furnace reguls (cold blast)</t>
  </si>
  <si>
    <t>insol. Res.</t>
  </si>
  <si>
    <t>Eggertz, Mining School at Fahlun</t>
  </si>
  <si>
    <t>Ore-furnace slag</t>
  </si>
  <si>
    <t>p.418</t>
  </si>
  <si>
    <t>Analysis of the Mansfeld Schist</t>
  </si>
  <si>
    <t>Ore-furnace Regulus (Rohstein)</t>
  </si>
  <si>
    <t>Ni+Co</t>
  </si>
  <si>
    <t>SiO2</t>
  </si>
  <si>
    <t>(Zn, Ni, Co,Mn)</t>
  </si>
  <si>
    <t>(Zn+Ni)</t>
  </si>
  <si>
    <t>Heine</t>
  </si>
  <si>
    <t>p.421</t>
  </si>
  <si>
    <t>Analyses of concentrated-regulus and thin-regulus from Black-copper furnace</t>
  </si>
  <si>
    <t>Zn, Ni, etc.</t>
  </si>
  <si>
    <t>Ebbinghaus</t>
  </si>
  <si>
    <t>De La Trobe</t>
  </si>
  <si>
    <t>Schliesser</t>
  </si>
  <si>
    <t>Boujoukas</t>
  </si>
  <si>
    <t>Kupferkammerhutte</t>
  </si>
  <si>
    <t>Analyses of the Completely-roasted Regulus (Gaarrost)</t>
  </si>
  <si>
    <t>Zn+Ni</t>
  </si>
  <si>
    <t>insol</t>
  </si>
  <si>
    <t>Analyses of Black-Copper</t>
  </si>
  <si>
    <t>Zn, Ni, Co</t>
  </si>
  <si>
    <t>Hoffman</t>
  </si>
  <si>
    <t>Analysis of the 'Bear'</t>
  </si>
  <si>
    <t>Mo</t>
  </si>
  <si>
    <t>Mn</t>
  </si>
  <si>
    <t>P</t>
  </si>
  <si>
    <t>Si</t>
  </si>
  <si>
    <t>Magdeburg</t>
  </si>
  <si>
    <t>Stromeyer</t>
  </si>
  <si>
    <t>Eisleben</t>
  </si>
  <si>
    <t>(Co+Ni)</t>
  </si>
  <si>
    <t>Smelting of copper-schist at Riechelsdorf in Hesse</t>
  </si>
  <si>
    <t>p.427</t>
  </si>
  <si>
    <t>Ore-furnace regulus</t>
  </si>
  <si>
    <t>Black-copper or thin-regulus</t>
  </si>
  <si>
    <t>Analyses of slags</t>
  </si>
  <si>
    <t>p.429</t>
  </si>
  <si>
    <t>Analyses of Copper</t>
  </si>
  <si>
    <t>NiO</t>
  </si>
  <si>
    <t>Slag</t>
  </si>
  <si>
    <t>Black copper</t>
  </si>
  <si>
    <t>Refined copper</t>
  </si>
  <si>
    <t>Tough copper</t>
  </si>
  <si>
    <t>Refined copper residue</t>
  </si>
  <si>
    <t>Analyses of the "Bear" (Eisensau)</t>
  </si>
  <si>
    <t>"Hammergaar" Copper</t>
  </si>
  <si>
    <t>residue</t>
  </si>
  <si>
    <t>Uppermost disc</t>
  </si>
  <si>
    <t>Middle disc</t>
  </si>
  <si>
    <t>Residue or Konig</t>
  </si>
  <si>
    <t>Analyses of the "Bear"</t>
  </si>
  <si>
    <t>Copper smelting in Russia</t>
  </si>
  <si>
    <t>p.433</t>
  </si>
  <si>
    <t>Analysis of cupriferous sandstone</t>
  </si>
  <si>
    <t>Metal</t>
  </si>
  <si>
    <t>Choubine</t>
  </si>
  <si>
    <t>Cupriferous pig-iron</t>
  </si>
  <si>
    <t>"Loupes cuivreuses"</t>
  </si>
  <si>
    <t>refined copper</t>
  </si>
  <si>
    <t>CuO2</t>
  </si>
  <si>
    <t>p.503</t>
  </si>
  <si>
    <t>Composition of Commercial Copper</t>
  </si>
  <si>
    <t>(Ni+Co)</t>
  </si>
  <si>
    <t>Refined copper from Gustavsberg &amp; Carlsberg, Sweden</t>
  </si>
  <si>
    <t>Refined copper from Avesta, Sweden</t>
  </si>
  <si>
    <t>Refined copper from Atvidaberg, Sweden</t>
  </si>
  <si>
    <t>Mining School Fahlun</t>
  </si>
  <si>
    <t>Swedish Rosette copper</t>
  </si>
  <si>
    <t>von Kobell</t>
  </si>
  <si>
    <t>Norwegian copper</t>
  </si>
  <si>
    <t>Rosette copper from Mansfeld</t>
  </si>
  <si>
    <t>(Ca+Mg)</t>
  </si>
  <si>
    <t>Refined copper from Reichesdorf</t>
  </si>
  <si>
    <t>Perl. Oural (Siberia)</t>
  </si>
  <si>
    <t>Japanese copper</t>
  </si>
  <si>
    <t>Copper from Switzerland to France</t>
  </si>
  <si>
    <t>Japanese copper from China</t>
  </si>
  <si>
    <t>Dick</t>
  </si>
  <si>
    <t>p.504</t>
  </si>
  <si>
    <t>Analyses of Egyptian and Indian Coins</t>
  </si>
  <si>
    <t>Knife blade</t>
  </si>
  <si>
    <t>Ramesses II c. 1400 BC</t>
  </si>
  <si>
    <t>Tookey</t>
  </si>
  <si>
    <t>Indian coin</t>
  </si>
  <si>
    <t>p.516</t>
  </si>
  <si>
    <t>Copper Naval Sheathing</t>
  </si>
  <si>
    <t>Nail for fastening sheathing</t>
  </si>
  <si>
    <t>Percy</t>
  </si>
  <si>
    <t>ZINC</t>
  </si>
  <si>
    <t>p.521</t>
  </si>
  <si>
    <t>Coin of Trajan</t>
  </si>
  <si>
    <t>Coin of Vespasian</t>
  </si>
  <si>
    <t>Coin of Caracella</t>
  </si>
  <si>
    <t>Philips T</t>
  </si>
  <si>
    <t>1. Large brass of Cassia family, BC 20</t>
  </si>
  <si>
    <t>2. Large brass of Nero, AD 60</t>
  </si>
  <si>
    <t>3. Titus, AD 79</t>
  </si>
  <si>
    <t>4. Hadrian, AD 120 Fortuna</t>
  </si>
  <si>
    <t>5. Faustina, jun. AD165</t>
  </si>
  <si>
    <t>Phillips JA</t>
  </si>
  <si>
    <t>As+Sb</t>
  </si>
  <si>
    <t>1. Hadrian</t>
  </si>
  <si>
    <t>2. Trajan</t>
  </si>
  <si>
    <t>Tiberius</t>
  </si>
  <si>
    <t>Gobel</t>
  </si>
  <si>
    <t>BRASS</t>
  </si>
  <si>
    <t>p.606</t>
  </si>
  <si>
    <t>Chinese brass cast sheet</t>
  </si>
  <si>
    <t>Philipps T</t>
  </si>
  <si>
    <t>Naval copper sheathing</t>
  </si>
  <si>
    <t>Brass for lathe-working</t>
  </si>
  <si>
    <t>Chaudet</t>
  </si>
  <si>
    <t>French brass</t>
  </si>
  <si>
    <t>Hambly</t>
  </si>
  <si>
    <r>
      <t>PERCY, J., “</t>
    </r>
    <r>
      <rPr>
        <i/>
        <sz val="12"/>
        <rFont val="Times New Roman"/>
        <family val="1"/>
      </rPr>
      <t xml:space="preserve">Metallurgy: the art of extracting metals from their ores, and adapting them to various purposes of manufacture. Fuel; fire-clays; copper; zinc; brass, etc.” </t>
    </r>
    <r>
      <rPr>
        <sz val="12"/>
        <rFont val="Times New Roman"/>
        <family val="1"/>
      </rPr>
      <t xml:space="preserve">Murray, London (1861). (Revised and enlarged edn. 1875). </t>
    </r>
  </si>
  <si>
    <t>§ 2: 18 to 20 parts of copper to 1 part tin (c4.8-5.3%</t>
  </si>
  <si>
    <t>Sn)</t>
  </si>
  <si>
    <t>§ 9: 7 to 8 parts of copper and 1 part tin (c11.1-12.5%</t>
  </si>
  <si>
    <t>§ 13: 30 parts of copper and 1 part tin (c3.2% Sn).</t>
  </si>
  <si>
    <t>(no Fe ou As)</t>
  </si>
  <si>
    <t>Klaproth 1807a</t>
  </si>
  <si>
    <t>Klaproth 1807b</t>
  </si>
  <si>
    <r>
      <t xml:space="preserve">WIEGLEB, J.C., “Chemisch Untersuchung einiger künstlichen Metallarten, woraus verschiedene aus dem Altertum herrührende Instrumente versertiget gewesen, welche im vorigen Jahre in einer benachbarten Gegend gefunden worden find.” </t>
    </r>
    <r>
      <rPr>
        <i/>
        <sz val="12"/>
        <rFont val="Times New Roman"/>
        <family val="1"/>
      </rPr>
      <t>Acta Academiae Electoralis Moguntinae Scientiarum Utilium, quae Erfurti est</t>
    </r>
    <r>
      <rPr>
        <sz val="12"/>
        <rFont val="Times New Roman"/>
        <family val="1"/>
      </rPr>
      <t xml:space="preserve">, 50-57 (1777) </t>
    </r>
  </si>
  <si>
    <r>
      <t>D</t>
    </r>
    <r>
      <rPr>
        <sz val="12"/>
        <color rgb="FF00B050"/>
        <rFont val="Times New Roman"/>
        <family val="1"/>
      </rPr>
      <t>I</t>
    </r>
    <r>
      <rPr>
        <sz val="12"/>
        <rFont val="Times New Roman"/>
        <family val="1"/>
      </rPr>
      <t xml:space="preserve">ZÉ, M.J.J., “Analyse du cuivre, avec lequel les Anciens fabriquoient leurs Médailles, les Instruments tranchans.” </t>
    </r>
    <r>
      <rPr>
        <i/>
        <sz val="12"/>
        <rFont val="Times New Roman"/>
        <family val="1"/>
      </rPr>
      <t>Observations sur la Physique, sur l'Histoire Naturelle et sur les Arts</t>
    </r>
    <r>
      <rPr>
        <sz val="12"/>
        <rFont val="Times New Roman"/>
        <family val="1"/>
      </rPr>
      <t xml:space="preserve"> </t>
    </r>
    <r>
      <rPr>
        <b/>
        <sz val="12"/>
        <rFont val="Times New Roman"/>
        <family val="1"/>
      </rPr>
      <t>36</t>
    </r>
    <r>
      <rPr>
        <sz val="12"/>
        <rFont val="Times New Roman"/>
        <family val="1"/>
      </rPr>
      <t xml:space="preserve">, 272-276 (1790). </t>
    </r>
  </si>
  <si>
    <r>
      <t>D</t>
    </r>
    <r>
      <rPr>
        <sz val="12"/>
        <rFont val="Times New Roman"/>
        <family val="1"/>
      </rPr>
      <t xml:space="preserve">IZÉ, M.J.J., “Mémoire sur la séparation, par la voie humide, du zinc uni a cuivre, alliage connu sous la dénomination de cuivre jaune, de laiton et de similor; suivi d’une analyse de cinq espèces de monnoies de cuivre, grecques et romaines.” </t>
    </r>
    <r>
      <rPr>
        <i/>
        <sz val="12"/>
        <rFont val="Times New Roman"/>
        <family val="1"/>
      </rPr>
      <t xml:space="preserve">Journal de Physique, de Chimie, D’Histoire Naturelle et Des Arts </t>
    </r>
    <r>
      <rPr>
        <b/>
        <sz val="12"/>
        <rFont val="Times New Roman"/>
        <family val="1"/>
      </rPr>
      <t>XLVIII,</t>
    </r>
    <r>
      <rPr>
        <sz val="12"/>
        <rFont val="Times New Roman"/>
        <family val="1"/>
      </rPr>
      <t xml:space="preserve"> 173-183 (1799) </t>
    </r>
  </si>
  <si>
    <r>
      <t>K</t>
    </r>
    <r>
      <rPr>
        <sz val="12"/>
        <color rgb="FF00B050"/>
        <rFont val="Times New Roman"/>
        <family val="1"/>
      </rPr>
      <t>L</t>
    </r>
    <r>
      <rPr>
        <sz val="12"/>
        <rFont val="Times New Roman"/>
        <family val="1"/>
      </rPr>
      <t xml:space="preserve">APROTH, M.H., “Mémoire de numismatique docimastique.” </t>
    </r>
    <r>
      <rPr>
        <i/>
        <sz val="12"/>
        <rFont val="Times New Roman"/>
        <family val="1"/>
      </rPr>
      <t xml:space="preserve">Mémoires de l’Academie Royale des Sciences et Belles-Lettres depuis l’avénement de Fréderic Guillaume II au Trône. (Classe de Philosophie Expérimentale) </t>
    </r>
    <r>
      <rPr>
        <b/>
        <sz val="12"/>
        <rFont val="Times New Roman"/>
        <family val="1"/>
      </rPr>
      <t>45</t>
    </r>
    <r>
      <rPr>
        <i/>
        <sz val="12"/>
        <rFont val="Times New Roman"/>
        <family val="1"/>
      </rPr>
      <t>,</t>
    </r>
    <r>
      <rPr>
        <sz val="12"/>
        <rFont val="Times New Roman"/>
        <family val="1"/>
      </rPr>
      <t xml:space="preserve"> 97-113 (1792/3)</t>
    </r>
  </si>
  <si>
    <r>
      <t>PEARSON, G., “Observations on some metallic arms and utensils; with experiments to determine their composition.”</t>
    </r>
    <r>
      <rPr>
        <i/>
        <sz val="12"/>
        <rFont val="Times New Roman"/>
        <family val="1"/>
      </rPr>
      <t xml:space="preserve"> Philosophical Transactions of the Royal Society of London </t>
    </r>
    <r>
      <rPr>
        <b/>
        <sz val="12"/>
        <rFont val="Times New Roman"/>
        <family val="1"/>
      </rPr>
      <t>86</t>
    </r>
    <r>
      <rPr>
        <sz val="12"/>
        <rFont val="Times New Roman"/>
        <family val="1"/>
      </rPr>
      <t xml:space="preserve">, 395-451 (1796). </t>
    </r>
  </si>
  <si>
    <r>
      <t>M</t>
    </r>
    <r>
      <rPr>
        <sz val="12"/>
        <color rgb="FF00B050"/>
        <rFont val="Times New Roman"/>
        <family val="1"/>
      </rPr>
      <t>O</t>
    </r>
    <r>
      <rPr>
        <sz val="12"/>
        <rFont val="Times New Roman"/>
        <family val="1"/>
      </rPr>
      <t xml:space="preserve">NGEZ, A., “Mémoire sur le bronze des anciens et sur une épée antique.” </t>
    </r>
    <r>
      <rPr>
        <i/>
        <sz val="12"/>
        <rFont val="Times New Roman"/>
        <family val="1"/>
      </rPr>
      <t xml:space="preserve">Mémoires de l’Institut National, Classe de Littérature et Beaux-arts </t>
    </r>
    <r>
      <rPr>
        <b/>
        <sz val="12"/>
        <rFont val="Times New Roman"/>
        <family val="1"/>
      </rPr>
      <t>V,</t>
    </r>
    <r>
      <rPr>
        <sz val="12"/>
        <rFont val="Times New Roman"/>
        <family val="1"/>
      </rPr>
      <t xml:space="preserve"> 187-228 (1804)</t>
    </r>
  </si>
  <si>
    <r>
      <t>M</t>
    </r>
    <r>
      <rPr>
        <sz val="12"/>
        <color rgb="FF00B050"/>
        <rFont val="Times New Roman"/>
        <family val="1"/>
      </rPr>
      <t>O</t>
    </r>
    <r>
      <rPr>
        <sz val="12"/>
        <rFont val="Times New Roman"/>
        <family val="1"/>
      </rPr>
      <t xml:space="preserve">NGEZ, A., “Second mémoire sur le bronze antique, sur des épées et un anneau élastique des anciens.” </t>
    </r>
    <r>
      <rPr>
        <i/>
        <sz val="12"/>
        <rFont val="Times New Roman"/>
        <family val="1"/>
      </rPr>
      <t xml:space="preserve">Mémoires de l’Institut National, Classe de Littérature et Beaux-arts </t>
    </r>
    <r>
      <rPr>
        <b/>
        <sz val="12"/>
        <rFont val="Times New Roman"/>
        <family val="1"/>
      </rPr>
      <t>V,</t>
    </r>
    <r>
      <rPr>
        <sz val="12"/>
        <rFont val="Times New Roman"/>
        <family val="1"/>
      </rPr>
      <t xml:space="preserve"> 496-516 (1804). </t>
    </r>
  </si>
  <si>
    <r>
      <t>K</t>
    </r>
    <r>
      <rPr>
        <sz val="12"/>
        <color rgb="FF00B050"/>
        <rFont val="Times New Roman"/>
        <family val="1"/>
      </rPr>
      <t>L</t>
    </r>
    <r>
      <rPr>
        <sz val="12"/>
        <rFont val="Times New Roman"/>
        <family val="1"/>
      </rPr>
      <t>APROTH, M.H., “</t>
    </r>
    <r>
      <rPr>
        <i/>
        <sz val="12"/>
        <rFont val="Times New Roman"/>
        <family val="1"/>
      </rPr>
      <t>Chemische Abhandlungen Gemischten Inhalts</t>
    </r>
    <r>
      <rPr>
        <sz val="12"/>
        <rFont val="Times New Roman"/>
        <family val="1"/>
      </rPr>
      <t>” (Vol. 6. of “</t>
    </r>
    <r>
      <rPr>
        <i/>
        <sz val="12"/>
        <rFont val="Times New Roman"/>
        <family val="1"/>
      </rPr>
      <t>Beiträge zur Chemischen Kenntniss der Mineralkörper</t>
    </r>
    <r>
      <rPr>
        <sz val="12"/>
        <rFont val="Times New Roman"/>
        <family val="1"/>
      </rPr>
      <t xml:space="preserve">”), Nicholaischen Buchhandlung, Berlin und Stettin (1815). </t>
    </r>
  </si>
  <si>
    <r>
      <t>GILL, T., “</t>
    </r>
    <r>
      <rPr>
        <i/>
        <sz val="12"/>
        <rFont val="Times New Roman"/>
        <family val="1"/>
      </rPr>
      <t xml:space="preserve">The Technical Repository, containing practical information on subjects connected with the discovery and improvements in the useful arts. </t>
    </r>
    <r>
      <rPr>
        <sz val="12"/>
        <rFont val="Times New Roman"/>
        <family val="1"/>
      </rPr>
      <t xml:space="preserve">Cadell, London (1823). </t>
    </r>
  </si>
  <si>
    <r>
      <t xml:space="preserve">PARKES, S., “An account of the analyses of some Roman coins selected from the several Series denominated Large, Middle and Small brass.” </t>
    </r>
    <r>
      <rPr>
        <i/>
        <sz val="12"/>
        <rFont val="Times New Roman"/>
        <family val="1"/>
      </rPr>
      <t>Quarterly Journal of Science, Literature and the Arts</t>
    </r>
    <r>
      <rPr>
        <sz val="12"/>
        <rFont val="Times New Roman"/>
        <family val="1"/>
      </rPr>
      <t xml:space="preserve"> </t>
    </r>
    <r>
      <rPr>
        <b/>
        <sz val="12"/>
        <rFont val="Times New Roman"/>
        <family val="1"/>
      </rPr>
      <t>21</t>
    </r>
    <r>
      <rPr>
        <sz val="12"/>
        <rFont val="Times New Roman"/>
        <family val="1"/>
      </rPr>
      <t xml:space="preserve">, 301-319 (1826). </t>
    </r>
  </si>
  <si>
    <r>
      <t>HÜNEFELD, L. and PICHT, F., “</t>
    </r>
    <r>
      <rPr>
        <i/>
        <sz val="12"/>
        <rFont val="Times New Roman"/>
        <family val="1"/>
      </rPr>
      <t>Rügens metallische Denkmäler der Vorzeit, vorzugsweise chemisch bearbeitet, und als Beitrag zur vaterlandischen Alterthumskunde herausgageben.</t>
    </r>
    <r>
      <rPr>
        <sz val="12"/>
        <rFont val="Times New Roman"/>
        <family val="1"/>
      </rPr>
      <t>” Leopold Voss, Leipzig (1827).</t>
    </r>
  </si>
  <si>
    <t>p.92 Brass for Turning</t>
  </si>
  <si>
    <t>Unknown origin</t>
  </si>
  <si>
    <t>Messing in platten</t>
  </si>
  <si>
    <t>Stollberg</t>
  </si>
  <si>
    <t>Jemappes</t>
  </si>
  <si>
    <t>p.92 Brass for gilding</t>
  </si>
  <si>
    <t>Recommended by D'Arcet</t>
  </si>
  <si>
    <t>Brass wire</t>
  </si>
  <si>
    <t>(Pb+Sn)</t>
  </si>
  <si>
    <t>Brass for hammering</t>
  </si>
  <si>
    <t>Messing von Rommilly</t>
  </si>
  <si>
    <t>Rifle ?</t>
  </si>
  <si>
    <t>Dussaussoy</t>
  </si>
  <si>
    <t>Chrysocal</t>
  </si>
  <si>
    <t>p.93 Stattuemessing</t>
  </si>
  <si>
    <t>Keller</t>
  </si>
  <si>
    <t>Hartmetall</t>
  </si>
  <si>
    <t xml:space="preserve">Bronze </t>
  </si>
  <si>
    <t>Glockenspeise</t>
  </si>
  <si>
    <t>english alloy</t>
  </si>
  <si>
    <t>miiror and telescope metal</t>
  </si>
  <si>
    <r>
      <t xml:space="preserve">DUMAS, J., “Ueber Messing und Bronze.” </t>
    </r>
    <r>
      <rPr>
        <i/>
        <sz val="12"/>
        <rFont val="Times New Roman"/>
        <family val="1"/>
      </rPr>
      <t>Journal für technische und ökonomische Chemie</t>
    </r>
    <r>
      <rPr>
        <sz val="12"/>
        <rFont val="Times New Roman"/>
        <family val="1"/>
      </rPr>
      <t xml:space="preserve"> </t>
    </r>
    <r>
      <rPr>
        <b/>
        <sz val="12"/>
        <rFont val="Times New Roman"/>
        <family val="1"/>
      </rPr>
      <t>17</t>
    </r>
    <r>
      <rPr>
        <sz val="12"/>
        <rFont val="Times New Roman"/>
        <family val="1"/>
      </rPr>
      <t xml:space="preserve">, 89-105 (1833). </t>
    </r>
  </si>
  <si>
    <r>
      <t>B</t>
    </r>
    <r>
      <rPr>
        <sz val="12"/>
        <color rgb="FF00B050"/>
        <rFont val="Times New Roman"/>
        <family val="1"/>
      </rPr>
      <t>E</t>
    </r>
    <r>
      <rPr>
        <sz val="12"/>
        <rFont val="Times New Roman"/>
        <family val="1"/>
      </rPr>
      <t xml:space="preserve">RZELIUS, J.J., “Undersökning af metallmassen i några fornlemningar.” </t>
    </r>
    <r>
      <rPr>
        <i/>
        <sz val="12"/>
        <rFont val="Times New Roman"/>
        <family val="1"/>
      </rPr>
      <t>Annaler for Nordisk Oldkyndighed,</t>
    </r>
    <r>
      <rPr>
        <sz val="12"/>
        <rFont val="Times New Roman"/>
        <family val="1"/>
      </rPr>
      <t xml:space="preserve"> (no vol no.), 104-108 (1836-37). </t>
    </r>
  </si>
  <si>
    <r>
      <t>S</t>
    </r>
    <r>
      <rPr>
        <sz val="12"/>
        <color rgb="FF00B050"/>
        <rFont val="Times New Roman"/>
        <family val="1"/>
      </rPr>
      <t>C</t>
    </r>
    <r>
      <rPr>
        <sz val="12"/>
        <rFont val="Times New Roman"/>
        <family val="1"/>
      </rPr>
      <t>HUBARTH, E.L., “</t>
    </r>
    <r>
      <rPr>
        <i/>
        <sz val="12"/>
        <rFont val="Times New Roman"/>
        <family val="1"/>
      </rPr>
      <t>Handbuch der technischen Chemie: zum Gebrauch beim Unterricht im Königl. Gewerbinstitut und den Provinzial-Gewerbschulen des preuß. Staats; 1.</t>
    </r>
    <r>
      <rPr>
        <sz val="12"/>
        <rFont val="Times New Roman"/>
        <family val="1"/>
      </rPr>
      <t xml:space="preserve">” Rücker and Püschler, Berlin (1839). </t>
    </r>
  </si>
  <si>
    <r>
      <t>G</t>
    </r>
    <r>
      <rPr>
        <sz val="12"/>
        <color rgb="FF00B050"/>
        <rFont val="Times New Roman"/>
        <family val="1"/>
      </rPr>
      <t>Ö</t>
    </r>
    <r>
      <rPr>
        <sz val="12"/>
        <rFont val="Times New Roman"/>
        <family val="1"/>
      </rPr>
      <t xml:space="preserve">BEL, F., </t>
    </r>
    <r>
      <rPr>
        <i/>
        <sz val="12"/>
        <rFont val="Times New Roman"/>
        <family val="1"/>
      </rPr>
      <t>“Ueber den Einfluss der Chemie auf die Ermittelung der Völker der Vorzeit oder Resultate der chemischen Untersuchung metallischer Alterthümer insbesondere der in den Ostseegouvernements vorkommenden, Behufs der Ermittelung der Völker, van welchen sie abstammen.”</t>
    </r>
    <r>
      <rPr>
        <sz val="12"/>
        <rFont val="Times New Roman"/>
        <family val="1"/>
      </rPr>
      <t xml:space="preserve"> Ferdinand Enke, Erlangen (1842)</t>
    </r>
    <r>
      <rPr>
        <i/>
        <sz val="12"/>
        <rFont val="Times New Roman"/>
        <family val="1"/>
      </rPr>
      <t xml:space="preserve">. </t>
    </r>
  </si>
  <si>
    <r>
      <t>K</t>
    </r>
    <r>
      <rPr>
        <sz val="12"/>
        <color rgb="FF00B050"/>
        <rFont val="Times New Roman"/>
        <family val="1"/>
      </rPr>
      <t>R</t>
    </r>
    <r>
      <rPr>
        <sz val="12"/>
        <rFont val="Times New Roman"/>
        <family val="1"/>
      </rPr>
      <t>USE, F., “</t>
    </r>
    <r>
      <rPr>
        <i/>
        <sz val="12"/>
        <rFont val="Times New Roman"/>
        <family val="1"/>
      </rPr>
      <t>Necrolivonica, oder Alterthümer Liv-, Esth- und Curlands bis zur Einführung der Christlichen Religion in den Kaiserlich Russischen Ostsee-Gouvernements.</t>
    </r>
    <r>
      <rPr>
        <sz val="12"/>
        <rFont val="Times New Roman"/>
        <family val="1"/>
      </rPr>
      <t xml:space="preserve">” Voss, Leipzig (1842). </t>
    </r>
  </si>
  <si>
    <r>
      <t>S</t>
    </r>
    <r>
      <rPr>
        <sz val="12"/>
        <color rgb="FF00B050"/>
        <rFont val="Times New Roman"/>
        <family val="1"/>
      </rPr>
      <t>C</t>
    </r>
    <r>
      <rPr>
        <sz val="12"/>
        <rFont val="Times New Roman"/>
        <family val="1"/>
      </rPr>
      <t>HREIBER, H., “</t>
    </r>
    <r>
      <rPr>
        <i/>
        <sz val="12"/>
        <rFont val="Times New Roman"/>
        <family val="1"/>
      </rPr>
      <t>Die eheren Streitkeile zumal in Deutschland. Eine historisch-archäologische Monographie.”</t>
    </r>
    <r>
      <rPr>
        <sz val="12"/>
        <rFont val="Times New Roman"/>
        <family val="1"/>
      </rPr>
      <t xml:space="preserve"> Gebrüder Groos, Freiburg (1842).</t>
    </r>
  </si>
  <si>
    <r>
      <t>Von SANTEN, H.L., “</t>
    </r>
    <r>
      <rPr>
        <i/>
        <sz val="12"/>
        <rFont val="Times New Roman"/>
        <family val="1"/>
      </rPr>
      <t>Chemische Analysen antiker Metalle aus heidnischen Gräbern Mecklenburgs, mit antiquarischen Einleitungen und Forschungen begleitet von G.C.F. LISCH.</t>
    </r>
    <r>
      <rPr>
        <sz val="12"/>
        <rFont val="Times New Roman"/>
        <family val="1"/>
      </rPr>
      <t xml:space="preserve">” Archivar zu Schwerin, Schwerin (1844). </t>
    </r>
  </si>
  <si>
    <r>
      <t xml:space="preserve">MOËSSARD, A., “Analyse de divers coins de bronze antiques, trouvés dans le department de l’Oise.” </t>
    </r>
    <r>
      <rPr>
        <i/>
        <sz val="12"/>
        <rFont val="Times New Roman"/>
        <family val="1"/>
      </rPr>
      <t>Comptes Rendus hebdomadaires des séances de l'Académie de Sciences</t>
    </r>
    <r>
      <rPr>
        <sz val="12"/>
        <rFont val="Times New Roman"/>
        <family val="1"/>
      </rPr>
      <t xml:space="preserve"> </t>
    </r>
    <r>
      <rPr>
        <b/>
        <sz val="12"/>
        <rFont val="Times New Roman"/>
        <family val="1"/>
      </rPr>
      <t>XXI</t>
    </r>
    <r>
      <rPr>
        <sz val="12"/>
        <rFont val="Times New Roman"/>
        <family val="1"/>
      </rPr>
      <t xml:space="preserve">, 1177-1179 (1845). </t>
    </r>
  </si>
  <si>
    <r>
      <t>E</t>
    </r>
    <r>
      <rPr>
        <sz val="12"/>
        <color rgb="FF00B050"/>
        <rFont val="Times New Roman"/>
        <family val="1"/>
      </rPr>
      <t>R</t>
    </r>
    <r>
      <rPr>
        <sz val="12"/>
        <rFont val="Times New Roman"/>
        <family val="1"/>
      </rPr>
      <t xml:space="preserve">DMANN, O.L., “Zusammensetzung einiger altgriechischen Bronzemünzen.” </t>
    </r>
    <r>
      <rPr>
        <i/>
        <sz val="12"/>
        <rFont val="Times New Roman"/>
        <family val="1"/>
      </rPr>
      <t xml:space="preserve">Journal für praktische Chemie </t>
    </r>
    <r>
      <rPr>
        <b/>
        <sz val="12"/>
        <rFont val="Times New Roman"/>
        <family val="1"/>
      </rPr>
      <t>40</t>
    </r>
    <r>
      <rPr>
        <sz val="12"/>
        <rFont val="Times New Roman"/>
        <family val="1"/>
      </rPr>
      <t xml:space="preserve">, 371-374 (1847). </t>
    </r>
  </si>
  <si>
    <r>
      <t>O</t>
    </r>
    <r>
      <rPr>
        <sz val="12"/>
        <rFont val="Times New Roman"/>
        <family val="1"/>
      </rPr>
      <t>NNEN, H., “Untersuchung einiger sorten von chinesischen kupfer.</t>
    </r>
    <r>
      <rPr>
        <i/>
        <sz val="12"/>
        <rFont val="Times New Roman"/>
        <family val="1"/>
      </rPr>
      <t>” Journal für Praktische Chemie</t>
    </r>
    <r>
      <rPr>
        <sz val="12"/>
        <rFont val="Times New Roman"/>
        <family val="1"/>
      </rPr>
      <t xml:space="preserve"> </t>
    </r>
    <r>
      <rPr>
        <b/>
        <sz val="12"/>
        <rFont val="Times New Roman"/>
        <family val="1"/>
      </rPr>
      <t>44</t>
    </r>
    <r>
      <rPr>
        <sz val="12"/>
        <rFont val="Times New Roman"/>
        <family val="1"/>
      </rPr>
      <t xml:space="preserve">, 242-244 (1848). </t>
    </r>
  </si>
  <si>
    <r>
      <t>M</t>
    </r>
    <r>
      <rPr>
        <sz val="12"/>
        <color rgb="FF00B050"/>
        <rFont val="Times New Roman"/>
        <family val="1"/>
      </rPr>
      <t>A</t>
    </r>
    <r>
      <rPr>
        <sz val="12"/>
        <rFont val="Times New Roman"/>
        <family val="1"/>
      </rPr>
      <t xml:space="preserve">LLET, J.W., “Report on the chemical examination of antiquities from the Museum of the Royal Irish Academy.” </t>
    </r>
    <r>
      <rPr>
        <i/>
        <sz val="12"/>
        <rFont val="Times New Roman"/>
        <family val="1"/>
      </rPr>
      <t>The Transactions of the Royal Irish Academy</t>
    </r>
    <r>
      <rPr>
        <sz val="12"/>
        <rFont val="Times New Roman"/>
        <family val="1"/>
      </rPr>
      <t xml:space="preserve"> </t>
    </r>
    <r>
      <rPr>
        <b/>
        <sz val="12"/>
        <rFont val="Times New Roman"/>
        <family val="1"/>
      </rPr>
      <t>22</t>
    </r>
    <r>
      <rPr>
        <sz val="12"/>
        <rFont val="Times New Roman"/>
        <family val="1"/>
      </rPr>
      <t xml:space="preserve">, 313-342 (1849). </t>
    </r>
  </si>
  <si>
    <r>
      <t>S</t>
    </r>
    <r>
      <rPr>
        <sz val="12"/>
        <color rgb="FF00B050"/>
        <rFont val="Times New Roman"/>
        <family val="1"/>
      </rPr>
      <t>A</t>
    </r>
    <r>
      <rPr>
        <sz val="12"/>
        <rFont val="Times New Roman"/>
        <family val="1"/>
      </rPr>
      <t>BATIER, J. and SABATIER, L., “</t>
    </r>
    <r>
      <rPr>
        <i/>
        <sz val="12"/>
        <rFont val="Times New Roman"/>
        <family val="1"/>
      </rPr>
      <t>Production de L’Or, de L’argent et du Cuivre chez les Anciens et Hôtels Monétaires des Empires Romain et Byzantin.</t>
    </r>
    <r>
      <rPr>
        <sz val="12"/>
        <rFont val="Times New Roman"/>
        <family val="1"/>
      </rPr>
      <t xml:space="preserve">” Bellizard, Saint-Pétersbourg (1850). </t>
    </r>
  </si>
  <si>
    <r>
      <t>WILSON, D., “</t>
    </r>
    <r>
      <rPr>
        <i/>
        <sz val="12"/>
        <rFont val="Times New Roman"/>
        <family val="1"/>
      </rPr>
      <t>The Archaeology and Prehistoric Annals of Scotland.</t>
    </r>
    <r>
      <rPr>
        <sz val="12"/>
        <rFont val="Times New Roman"/>
        <family val="1"/>
      </rPr>
      <t xml:space="preserve">” Sutherland and Knox, Edinburgh (1851). </t>
    </r>
  </si>
  <si>
    <r>
      <t>B</t>
    </r>
    <r>
      <rPr>
        <sz val="12"/>
        <color rgb="FF00B050"/>
        <rFont val="Times New Roman"/>
        <family val="1"/>
      </rPr>
      <t>E</t>
    </r>
    <r>
      <rPr>
        <sz val="12"/>
        <rFont val="Times New Roman"/>
        <family val="1"/>
      </rPr>
      <t xml:space="preserve">RLIN, N.J., “Några materialier för bedömandet af sammanhanget mellan de antika bronsernas sammansättning och ålder.” </t>
    </r>
    <r>
      <rPr>
        <i/>
        <sz val="12"/>
        <color rgb="FF000000"/>
        <rFont val="Times New Roman"/>
        <family val="1"/>
      </rPr>
      <t>Annaler for Nordisk Oldkyndighed og Historie</t>
    </r>
    <r>
      <rPr>
        <i/>
        <sz val="12"/>
        <rFont val="Times New Roman"/>
        <family val="1"/>
      </rPr>
      <t xml:space="preserve"> </t>
    </r>
    <r>
      <rPr>
        <sz val="12"/>
        <rFont val="Times New Roman"/>
        <family val="1"/>
      </rPr>
      <t>(no vol. no.), 254-271 (1852)</t>
    </r>
    <r>
      <rPr>
        <i/>
        <sz val="12"/>
        <rFont val="Times New Roman"/>
        <family val="1"/>
      </rPr>
      <t xml:space="preserve">. </t>
    </r>
  </si>
  <si>
    <r>
      <t>B</t>
    </r>
    <r>
      <rPr>
        <sz val="12"/>
        <color rgb="FF00B050"/>
        <rFont val="Times New Roman"/>
        <family val="1"/>
      </rPr>
      <t>E</t>
    </r>
    <r>
      <rPr>
        <sz val="12"/>
        <rFont val="Times New Roman"/>
        <family val="1"/>
      </rPr>
      <t xml:space="preserve">RLIN, N.J., “Om några nordiska metall-legeringars sammansättning.” </t>
    </r>
    <r>
      <rPr>
        <i/>
        <sz val="12"/>
        <color rgb="FF000000"/>
        <rFont val="Times New Roman"/>
        <family val="1"/>
      </rPr>
      <t>Annaler for Nordisk Oldkyndighed og Historie</t>
    </r>
    <r>
      <rPr>
        <i/>
        <sz val="12"/>
        <rFont val="Times New Roman"/>
        <family val="1"/>
      </rPr>
      <t xml:space="preserve">, </t>
    </r>
    <r>
      <rPr>
        <sz val="12"/>
        <rFont val="Times New Roman"/>
        <family val="1"/>
      </rPr>
      <t xml:space="preserve">(no vol. no.), 249-254 (1852). </t>
    </r>
  </si>
  <si>
    <r>
      <t xml:space="preserve">BOBIERRE, A. “ Recherches sur l’altération des bronzes employés au doublage des navires.” </t>
    </r>
    <r>
      <rPr>
        <i/>
        <sz val="12"/>
        <rFont val="Times New Roman"/>
        <family val="1"/>
      </rPr>
      <t xml:space="preserve">Comptes Rendus hebdomadaires des séances de l'Académie des sciences </t>
    </r>
    <r>
      <rPr>
        <b/>
        <sz val="12"/>
        <rFont val="Times New Roman"/>
        <family val="1"/>
      </rPr>
      <t>34</t>
    </r>
    <r>
      <rPr>
        <sz val="12"/>
        <rFont val="Times New Roman"/>
        <family val="1"/>
      </rPr>
      <t xml:space="preserve">, 688-691 (1852). Also “Untersuchungen über die Dauerhaftigkeit der Bronze als Schiffsbeschlag.” </t>
    </r>
    <r>
      <rPr>
        <i/>
        <sz val="12"/>
        <rFont val="Times New Roman"/>
        <family val="1"/>
      </rPr>
      <t>Dingler’s Polytechnisches Journal</t>
    </r>
    <r>
      <rPr>
        <sz val="12"/>
        <rFont val="Times New Roman"/>
        <family val="1"/>
      </rPr>
      <t xml:space="preserve"> </t>
    </r>
    <r>
      <rPr>
        <b/>
        <sz val="12"/>
        <rFont val="Times New Roman"/>
        <family val="1"/>
      </rPr>
      <t>XLVIII</t>
    </r>
    <r>
      <rPr>
        <sz val="12"/>
        <rFont val="Times New Roman"/>
        <family val="1"/>
      </rPr>
      <t xml:space="preserve">, 187-191 (1852). </t>
    </r>
  </si>
  <si>
    <r>
      <t>G</t>
    </r>
    <r>
      <rPr>
        <sz val="12"/>
        <color rgb="FF00B050"/>
        <rFont val="Times New Roman"/>
        <family val="1"/>
      </rPr>
      <t>I</t>
    </r>
    <r>
      <rPr>
        <sz val="12"/>
        <rFont val="Times New Roman"/>
        <family val="1"/>
      </rPr>
      <t xml:space="preserve">RARDIN, J., “Analyse de plusieurs produits d’Art d’une haute Antiquité.” </t>
    </r>
    <r>
      <rPr>
        <i/>
        <sz val="12"/>
        <rFont val="Times New Roman"/>
        <family val="1"/>
      </rPr>
      <t>Mémoires présenté par divers savants à l’Academie des inscriptions et belles-lettres de l’Institut de France. Première Série</t>
    </r>
    <r>
      <rPr>
        <sz val="12"/>
        <rFont val="Times New Roman"/>
        <family val="1"/>
      </rPr>
      <t xml:space="preserve"> </t>
    </r>
    <r>
      <rPr>
        <b/>
        <sz val="12"/>
        <rFont val="Times New Roman"/>
        <family val="1"/>
      </rPr>
      <t>II</t>
    </r>
    <r>
      <rPr>
        <sz val="12"/>
        <rFont val="Times New Roman"/>
        <family val="1"/>
      </rPr>
      <t xml:space="preserve">, 86-104 (1852). </t>
    </r>
  </si>
  <si>
    <r>
      <t>P</t>
    </r>
    <r>
      <rPr>
        <sz val="12"/>
        <rFont val="Times New Roman"/>
        <family val="1"/>
      </rPr>
      <t xml:space="preserve">HILLIPS, J.A., “A chemical examination of the metals and alloys known to the ancients.” </t>
    </r>
    <r>
      <rPr>
        <i/>
        <sz val="12"/>
        <rFont val="Times New Roman"/>
        <family val="1"/>
      </rPr>
      <t>The Quarterly Journal of the Chemical Society of London</t>
    </r>
    <r>
      <rPr>
        <sz val="12"/>
        <rFont val="Times New Roman"/>
        <family val="1"/>
      </rPr>
      <t xml:space="preserve"> </t>
    </r>
    <r>
      <rPr>
        <b/>
        <sz val="12"/>
        <rFont val="Times New Roman"/>
        <family val="1"/>
      </rPr>
      <t>4</t>
    </r>
    <r>
      <rPr>
        <sz val="12"/>
        <rFont val="Times New Roman"/>
        <family val="1"/>
      </rPr>
      <t xml:space="preserve">, 252-300 (1852). </t>
    </r>
  </si>
  <si>
    <r>
      <t>W</t>
    </r>
    <r>
      <rPr>
        <sz val="12"/>
        <color rgb="FF00B050"/>
        <rFont val="Times New Roman"/>
        <family val="1"/>
      </rPr>
      <t>O</t>
    </r>
    <r>
      <rPr>
        <sz val="12"/>
        <rFont val="Times New Roman"/>
        <family val="1"/>
      </rPr>
      <t xml:space="preserve">CEL, J.E., </t>
    </r>
    <r>
      <rPr>
        <i/>
        <sz val="12"/>
        <rFont val="Times New Roman"/>
        <family val="1"/>
      </rPr>
      <t>“Archäologische Parallelen.”</t>
    </r>
    <r>
      <rPr>
        <sz val="12"/>
        <rFont val="Times New Roman"/>
        <family val="1"/>
      </rPr>
      <t xml:space="preserve"> Kaiserlich-Königlichen Hof- und Staatsdruckerei, Wien (1854). </t>
    </r>
  </si>
  <si>
    <r>
      <t>W</t>
    </r>
    <r>
      <rPr>
        <sz val="12"/>
        <rFont val="Times New Roman"/>
        <family val="1"/>
      </rPr>
      <t xml:space="preserve">OCEL, J., “Archäologische Parallelen.” </t>
    </r>
    <r>
      <rPr>
        <i/>
        <sz val="12"/>
        <rFont val="Times New Roman"/>
        <family val="1"/>
      </rPr>
      <t xml:space="preserve">Sitzungsberichte der Kaiserlichen Akademie der Wissenschaften. Philosophisch-Historische Classe (Wien) </t>
    </r>
    <r>
      <rPr>
        <b/>
        <sz val="12"/>
        <rFont val="Times New Roman"/>
        <family val="1"/>
      </rPr>
      <t>16</t>
    </r>
    <r>
      <rPr>
        <sz val="12"/>
        <rFont val="Times New Roman"/>
        <family val="1"/>
      </rPr>
      <t xml:space="preserve">, 169-227 (1855). (p. 202-207: 131 Analysen; 10 neue). </t>
    </r>
  </si>
  <si>
    <t>The analyzes I, II and III were carried out in the year 1853 under the direction of Professor Rochleder, the Swedish eight in the year 1847 under the supervision of Professor Redtenbacher, both times in the chemical laboratory at the University of Prague</t>
  </si>
  <si>
    <t>Landsespids fra Irland</t>
  </si>
  <si>
    <t>Svaerd fra Irland</t>
  </si>
  <si>
    <t>Kelt fra England</t>
  </si>
  <si>
    <t>Bronze fra Frankrig (Nogent)</t>
  </si>
  <si>
    <t>Bronze fra Frankrig (Pont-Sainte-Maxence)</t>
  </si>
  <si>
    <t>Svaerd fra England</t>
  </si>
  <si>
    <t>Keltisk Vaaben (fra England?)</t>
  </si>
  <si>
    <t>Bronze fra Frankrig (Cherbourg)</t>
  </si>
  <si>
    <t>Bronze fra Frankrig (Bresle)</t>
  </si>
  <si>
    <t>Bronze fra Frankrig (Agena i Departem. L'Oise)</t>
  </si>
  <si>
    <t>Okse (rom.) fra Frankrig (Elbeuf)</t>
  </si>
  <si>
    <t>Ring fra en gallo-rom. Grav (360 A.C.)</t>
  </si>
  <si>
    <t>Kelt fra Irland</t>
  </si>
  <si>
    <t>Gallo-romersk Oxe fra Frankrig</t>
  </si>
  <si>
    <t>Salvetat</t>
  </si>
  <si>
    <t>Giradin</t>
  </si>
  <si>
    <t>Selv.</t>
  </si>
  <si>
    <t>Foreign metals</t>
  </si>
  <si>
    <t>Kelt (Paalstav) fra Jicincves</t>
  </si>
  <si>
    <t>Armring fra Jinec</t>
  </si>
  <si>
    <t>Kelt (Paalstav) fra Duban</t>
  </si>
  <si>
    <t>Svaerd fra Jinec</t>
  </si>
  <si>
    <t>Kelt fra Frankrig (Gresse)</t>
  </si>
  <si>
    <t>*Landsespids fra Irland</t>
  </si>
  <si>
    <t>*Svaerd fra Irland</t>
  </si>
  <si>
    <t>*Bronze fra Frankrig (Nogent)</t>
  </si>
  <si>
    <t>*Kelt fra Irland</t>
  </si>
  <si>
    <t>*Bronze fra Frankrig (Pont-Sainte-Maxence)</t>
  </si>
  <si>
    <t>Urne fra Ranzov</t>
  </si>
  <si>
    <t>Kelt fra Sdrka</t>
  </si>
  <si>
    <t>*Kelt fra England</t>
  </si>
  <si>
    <t>*Keltisk Vaaben (fra England?)</t>
  </si>
  <si>
    <t>Ring fra Rugen (Quotlitz)</t>
  </si>
  <si>
    <t>*Svaerd fra England</t>
  </si>
  <si>
    <t>Paalstav fra Irland</t>
  </si>
  <si>
    <t>*Bronze fra Frankrig (Cherbourg)</t>
  </si>
  <si>
    <t>Svaerd fra Mark-Brandenborg</t>
  </si>
  <si>
    <t>Spiralformig vunden Ring</t>
  </si>
  <si>
    <t>Svaerd fra Scandinavien</t>
  </si>
  <si>
    <t>Armring fra stockau</t>
  </si>
  <si>
    <t>Ring fra Panenskd</t>
  </si>
  <si>
    <t>*Bronze fra Frankrig (Bresle)</t>
  </si>
  <si>
    <t>*Bronze fra Frankrig (Agena i Departem. L'Oise)</t>
  </si>
  <si>
    <t>*Ring fra en gallo-romersk Grav</t>
  </si>
  <si>
    <t>Gorgey</t>
  </si>
  <si>
    <t>Liebach</t>
  </si>
  <si>
    <t>Picht og Hunefeld</t>
  </si>
  <si>
    <r>
      <t xml:space="preserve">Wocel J E 1852-1854, ‘Kelternes, Germanernes og Slavernes Bronzer. En Archaeologisk parallel’, </t>
    </r>
    <r>
      <rPr>
        <i/>
        <sz val="12"/>
        <rFont val="Times New Roman"/>
        <family val="1"/>
      </rPr>
      <t>Antikvarisk Tidsskrift, Udgivet af det Kongelige Nordiske Oldskrift-Selskab,</t>
    </r>
    <r>
      <rPr>
        <sz val="12"/>
        <rFont val="Times New Roman"/>
        <family val="1"/>
      </rPr>
      <t xml:space="preserve"> 206-247.</t>
    </r>
  </si>
  <si>
    <t>Hane fra Hohenfurt</t>
  </si>
  <si>
    <t>Spande fra Zelenic</t>
  </si>
  <si>
    <t>*Gallo-romersk Oxe fra Frankrig</t>
  </si>
  <si>
    <t>*Oxe (rom.) fra Frankrig (Elbeuf)</t>
  </si>
  <si>
    <t>Hank of Podmokler Kjedlen</t>
  </si>
  <si>
    <t>Antik Levefigur</t>
  </si>
  <si>
    <t>Hlasiweiz</t>
  </si>
  <si>
    <t>sp</t>
  </si>
  <si>
    <t>Bronzestav fra Judenburg</t>
  </si>
  <si>
    <t>XII</t>
  </si>
  <si>
    <t>XIII</t>
  </si>
  <si>
    <t>XIV</t>
  </si>
  <si>
    <t>XV</t>
  </si>
  <si>
    <t>XVI</t>
  </si>
  <si>
    <t>XVII</t>
  </si>
  <si>
    <t>XVIII</t>
  </si>
  <si>
    <t>XIX</t>
  </si>
  <si>
    <t>Alexander Severus (222-235 AD)</t>
  </si>
  <si>
    <t>Julia Mamaea, Alexander Severus' mother</t>
  </si>
  <si>
    <t>Gordan den Tredje (238-244 AD)</t>
  </si>
  <si>
    <t>Philippus (247-249 AD)</t>
  </si>
  <si>
    <t>Posthumus (258-267 AD)</t>
  </si>
  <si>
    <t>Claudius Gothicus (268 AD)</t>
  </si>
  <si>
    <t>Diocletian (284-313 AD)</t>
  </si>
  <si>
    <t>Maxentius (308-312 AD)</t>
  </si>
  <si>
    <t>Constantius II (350-361 AD)</t>
  </si>
  <si>
    <t>Valentinian I (364-375 AD)</t>
  </si>
  <si>
    <t>Theodosius den Store (379-395 AD)</t>
  </si>
  <si>
    <t>Anastasius I (491-518 AD)</t>
  </si>
  <si>
    <t>Justinius II og Sophia (566-578 AD)</t>
  </si>
  <si>
    <t>Leo VI Philosophus (886-911 AD)</t>
  </si>
  <si>
    <t>Romanus I. Lacapenus (920-944 AD)</t>
  </si>
  <si>
    <t>Johannes Zimisces (969-975 AD)</t>
  </si>
  <si>
    <t>Manuel Comnenus (1143-1180 AD)</t>
  </si>
  <si>
    <t>selvet</t>
  </si>
  <si>
    <t>1.3 (med selvet)</t>
  </si>
  <si>
    <t>1.62 (med zinken)</t>
  </si>
  <si>
    <t>1.27 (med blyet</t>
  </si>
  <si>
    <t>.07 (med blyet)</t>
  </si>
  <si>
    <t>1.87 (med blyet)</t>
  </si>
  <si>
    <t>0.42 (med tinnet)</t>
  </si>
  <si>
    <t>1.85 (med s + B)</t>
  </si>
  <si>
    <t>Combined table (plus 7 in yellow):</t>
  </si>
  <si>
    <t>Antike Monter (from Sabatier et Sabatier 1850)</t>
  </si>
  <si>
    <r>
      <t>G</t>
    </r>
    <r>
      <rPr>
        <sz val="12"/>
        <color rgb="FF00B050"/>
        <rFont val="Times New Roman"/>
        <family val="1"/>
      </rPr>
      <t>I</t>
    </r>
    <r>
      <rPr>
        <sz val="12"/>
        <rFont val="Times New Roman"/>
        <family val="1"/>
      </rPr>
      <t xml:space="preserve">RARDIN, J., “Analyse sehr alter Kunstprodukte.” </t>
    </r>
    <r>
      <rPr>
        <i/>
        <sz val="12"/>
        <rFont val="Times New Roman"/>
        <family val="1"/>
      </rPr>
      <t>Journal für praktische Chemie</t>
    </r>
    <r>
      <rPr>
        <b/>
        <sz val="12"/>
        <rFont val="Times New Roman"/>
        <family val="1"/>
      </rPr>
      <t xml:space="preserve"> 60</t>
    </r>
    <r>
      <rPr>
        <i/>
        <sz val="12"/>
        <rFont val="Times New Roman"/>
        <family val="1"/>
      </rPr>
      <t xml:space="preserve">, </t>
    </r>
    <r>
      <rPr>
        <sz val="12"/>
        <rFont val="Times New Roman"/>
        <family val="1"/>
      </rPr>
      <t xml:space="preserve">89-94 (1853). </t>
    </r>
  </si>
  <si>
    <r>
      <t>H</t>
    </r>
    <r>
      <rPr>
        <sz val="12"/>
        <rFont val="Times New Roman"/>
        <family val="1"/>
      </rPr>
      <t xml:space="preserve">AWRANEK, J., “Chemische Zusammensetzung eines Mergels und eines Hippuritenkalkes aus der Gosau, so wie einiger antiker Bronzen.” </t>
    </r>
    <r>
      <rPr>
        <i/>
        <sz val="12"/>
        <rFont val="Times New Roman"/>
        <family val="1"/>
      </rPr>
      <t>Journal für praktische Chemie</t>
    </r>
    <r>
      <rPr>
        <b/>
        <sz val="12"/>
        <rFont val="Times New Roman"/>
        <family val="1"/>
      </rPr>
      <t xml:space="preserve"> 60, </t>
    </r>
    <r>
      <rPr>
        <sz val="12"/>
        <rFont val="Times New Roman"/>
        <family val="1"/>
      </rPr>
      <t xml:space="preserve">443-444 (1853). </t>
    </r>
  </si>
  <si>
    <r>
      <t xml:space="preserve">GIRARDIN, J., “Analyses de plusiers produits d’art d’une haute antiquité. 2e Mémoire.” </t>
    </r>
    <r>
      <rPr>
        <i/>
        <sz val="12"/>
        <rFont val="Times New Roman"/>
        <family val="1"/>
      </rPr>
      <t xml:space="preserve">Précis analytique des travaux de l'Académie des sciences, belles-lettres et arts de Rouen </t>
    </r>
    <r>
      <rPr>
        <b/>
        <sz val="12"/>
        <rFont val="Times New Roman"/>
        <family val="1"/>
      </rPr>
      <t>1851-1852</t>
    </r>
    <r>
      <rPr>
        <sz val="12"/>
        <rFont val="Times New Roman"/>
        <family val="1"/>
      </rPr>
      <t xml:space="preserve">, 142-180 (1852). </t>
    </r>
  </si>
  <si>
    <t>V. Analyses de divers bronzes antiques (p.157)</t>
  </si>
  <si>
    <t>Fe+Pb</t>
  </si>
  <si>
    <t>Fe+Zn</t>
  </si>
  <si>
    <t>1. Hachette gauloise  (Antifer, pres Etretat en 1842)</t>
  </si>
  <si>
    <t>2. Patere etrusque (donnee par M. Deville en 1847)</t>
  </si>
  <si>
    <t>3. Miroir antique (Abbe Cochet, cimetiere Cany en 1849)</t>
  </si>
  <si>
    <t>4. Ornaments d'un baudrier de sabre</t>
  </si>
  <si>
    <t>bronze with layer of tin</t>
  </si>
  <si>
    <t>5. Boucle (Merovingien cimitiere d'Envermeu)</t>
  </si>
  <si>
    <t>6. Anneau (Merovingien cimitiere d'Envermeu)</t>
  </si>
  <si>
    <t>7. Boucle de ceinturon (Merovingien cimitiere de Lucy, pres Neufchatel)</t>
  </si>
  <si>
    <t>8. Fiboules et boucles (Abbe cochet, cimitiere Merovingien de Londiniers</t>
  </si>
  <si>
    <t>9. Cloches des heures du beffroi de Rouen: La cache-riraut</t>
  </si>
  <si>
    <t xml:space="preserve">    Cloches des heures du beffroi de Rouen: La Rouval</t>
  </si>
  <si>
    <t>10. Agraffe en bronze (Cathedral de Rouen)</t>
  </si>
  <si>
    <t>VI. Analyses de medailles antiques</t>
  </si>
  <si>
    <t>1. Antonia Augusta/Titus</t>
  </si>
  <si>
    <t>2. Domitian</t>
  </si>
  <si>
    <t>3. Trajan</t>
  </si>
  <si>
    <t>4. Marc-Aurele</t>
  </si>
  <si>
    <t>5. Commode</t>
  </si>
  <si>
    <t>6. Alexandre Severe</t>
  </si>
  <si>
    <t>7. Philippe Pere</t>
  </si>
  <si>
    <t>VII. Analyses de divers fragments de plomb antiques</t>
  </si>
  <si>
    <t>1. Morceau de Plomb (Abbe Cochet, from Abbey in England, XIth C.</t>
  </si>
  <si>
    <t>2. Coffres de plomb (Abbe Cochet, cimitiere gallo-romain de Cany)</t>
  </si>
  <si>
    <t xml:space="preserve">    Circuiel romain de plomb</t>
  </si>
  <si>
    <t>3. Fiole en plomb (Abbe Cochet, cimitiere gallo-romain de Cany)</t>
  </si>
  <si>
    <t>4. Plombs provenant de cercueils (Convent, Rouen): grand cerceuil</t>
  </si>
  <si>
    <t xml:space="preserve">    Plombs provenant de cercueils (Convent, Rouen): petit cerceuil</t>
  </si>
  <si>
    <t xml:space="preserve">   Plombs provenant de cercueils (Convent, Rouen): tout petit cerceuil</t>
  </si>
  <si>
    <r>
      <t>O</t>
    </r>
    <r>
      <rPr>
        <sz val="12"/>
        <color rgb="FF00B050"/>
        <rFont val="Times New Roman"/>
        <family val="1"/>
      </rPr>
      <t>T</t>
    </r>
    <r>
      <rPr>
        <sz val="12"/>
        <rFont val="Times New Roman"/>
        <family val="1"/>
      </rPr>
      <t>TO, F.J., “</t>
    </r>
    <r>
      <rPr>
        <i/>
        <sz val="12"/>
        <rFont val="Times New Roman"/>
        <family val="1"/>
      </rPr>
      <t>Graham Otto’s Ausführliches Lehrbuch der Chemie dritte umgearbeitete auflage. Zwitter band in drei abtheilungen. Anorganische Chemie von Dr. Fr. Jul. Otto</t>
    </r>
    <r>
      <rPr>
        <sz val="12"/>
        <rFont val="Times New Roman"/>
        <family val="1"/>
      </rPr>
      <t xml:space="preserve">.” Vieweg und Sohn, Braunschweig (1855) </t>
    </r>
  </si>
  <si>
    <r>
      <t>UVAROV, A.S., “</t>
    </r>
    <r>
      <rPr>
        <i/>
        <sz val="12"/>
        <rFont val="Times New Roman"/>
        <family val="1"/>
      </rPr>
      <t>Recherches sur les antiquités de la Russie méridionale et des côtes de la mer Noire.</t>
    </r>
    <r>
      <rPr>
        <sz val="12"/>
        <rFont val="Times New Roman"/>
        <family val="1"/>
      </rPr>
      <t>”</t>
    </r>
    <r>
      <rPr>
        <i/>
        <sz val="12"/>
        <rFont val="Times New Roman"/>
        <family val="1"/>
      </rPr>
      <t xml:space="preserve"> </t>
    </r>
    <r>
      <rPr>
        <sz val="12"/>
        <rFont val="Times New Roman"/>
        <family val="1"/>
      </rPr>
      <t xml:space="preserve">Didron, St.-Pétersbourg (1855). </t>
    </r>
  </si>
  <si>
    <r>
      <t>W</t>
    </r>
    <r>
      <rPr>
        <sz val="12"/>
        <rFont val="Times New Roman"/>
        <family val="1"/>
      </rPr>
      <t xml:space="preserve">OCEL, J., “Archäologische Parallelen.” </t>
    </r>
    <r>
      <rPr>
        <i/>
        <sz val="12"/>
        <rFont val="Times New Roman"/>
        <family val="1"/>
      </rPr>
      <t xml:space="preserve">Sitzungsberichte der Kaiserlichen Akademie der Wissenschaften. Philosophisch-Historische Classe (Wien) </t>
    </r>
    <r>
      <rPr>
        <b/>
        <sz val="12"/>
        <rFont val="Times New Roman"/>
        <family val="1"/>
      </rPr>
      <t>16</t>
    </r>
    <r>
      <rPr>
        <sz val="12"/>
        <rFont val="Times New Roman"/>
        <family val="1"/>
      </rPr>
      <t xml:space="preserve">, 169-227 (1855). </t>
    </r>
  </si>
  <si>
    <r>
      <t>N</t>
    </r>
    <r>
      <rPr>
        <sz val="12"/>
        <color rgb="FF00B050"/>
        <rFont val="Times New Roman"/>
        <family val="1"/>
      </rPr>
      <t>A</t>
    </r>
    <r>
      <rPr>
        <sz val="12"/>
        <rFont val="Times New Roman"/>
        <family val="1"/>
      </rPr>
      <t>PIER, J., “</t>
    </r>
    <r>
      <rPr>
        <i/>
        <sz val="12"/>
        <rFont val="Times New Roman"/>
        <family val="1"/>
      </rPr>
      <t>The Ancient Workers and Artificers in Metal, from references in the Old Testament and other ancient writings.</t>
    </r>
    <r>
      <rPr>
        <sz val="12"/>
        <rFont val="Times New Roman"/>
        <family val="1"/>
      </rPr>
      <t xml:space="preserve">” Simpkin, Marshall and Co., London (1856). </t>
    </r>
  </si>
  <si>
    <r>
      <t>PHILLIPS, J.A. and DARLINGTON, J., “</t>
    </r>
    <r>
      <rPr>
        <i/>
        <sz val="12"/>
        <rFont val="Times New Roman"/>
        <family val="1"/>
      </rPr>
      <t>Records of Mining and Metallurgy: or Facts and Memoranda for the use of the Mine Agent and Smelter</t>
    </r>
    <r>
      <rPr>
        <sz val="12"/>
        <rFont val="Times New Roman"/>
        <family val="1"/>
      </rPr>
      <t>.” E. and F.N. Spon, London (1857).</t>
    </r>
  </si>
  <si>
    <r>
      <t xml:space="preserve">GENTH, F.A., “Contributions to metallurgy, No. 1.” </t>
    </r>
    <r>
      <rPr>
        <i/>
        <sz val="12"/>
        <rFont val="Times New Roman"/>
        <family val="1"/>
      </rPr>
      <t>Journal of the Franklin Institute</t>
    </r>
    <r>
      <rPr>
        <sz val="12"/>
        <rFont val="Times New Roman"/>
        <family val="1"/>
      </rPr>
      <t xml:space="preserve"> </t>
    </r>
    <r>
      <rPr>
        <b/>
        <sz val="12"/>
        <rFont val="Times New Roman"/>
        <family val="1"/>
      </rPr>
      <t>36</t>
    </r>
    <r>
      <rPr>
        <sz val="12"/>
        <rFont val="Times New Roman"/>
        <family val="1"/>
      </rPr>
      <t xml:space="preserve">, 261-266 (1858). </t>
    </r>
  </si>
  <si>
    <t>As der Atilia</t>
  </si>
  <si>
    <t>As der Pompeia</t>
  </si>
  <si>
    <t>Phillips 1852 1</t>
  </si>
  <si>
    <t>Phillips 1852 2</t>
  </si>
  <si>
    <t>Phillips 1852 3</t>
  </si>
  <si>
    <t>Phillips 1852 11</t>
  </si>
  <si>
    <t>Phillips 1852 10</t>
  </si>
  <si>
    <t>Gobel 1842 6.3</t>
  </si>
  <si>
    <t>Gobel 1842 6.2</t>
  </si>
  <si>
    <t xml:space="preserve">Tiberius </t>
  </si>
  <si>
    <t>Gobel 1842 6.1</t>
  </si>
  <si>
    <t>p.191</t>
  </si>
  <si>
    <r>
      <t>MOMMSEN, Th., “</t>
    </r>
    <r>
      <rPr>
        <i/>
        <sz val="12"/>
        <rFont val="Times New Roman"/>
        <family val="1"/>
      </rPr>
      <t>Geschichte des Römischen Münzwesens</t>
    </r>
    <r>
      <rPr>
        <sz val="12"/>
        <rFont val="Times New Roman"/>
        <family val="1"/>
      </rPr>
      <t xml:space="preserve">.” Wiedmannsche, Berlin (1860). </t>
    </r>
  </si>
  <si>
    <t>p.798</t>
  </si>
  <si>
    <t>Sesterze</t>
  </si>
  <si>
    <t>Severus Alexander</t>
  </si>
  <si>
    <t>Julia Mamaea</t>
  </si>
  <si>
    <t>Gordian III</t>
  </si>
  <si>
    <t>Sesterze?</t>
  </si>
  <si>
    <t>Philippus II</t>
  </si>
  <si>
    <t>Dup[ondius?</t>
  </si>
  <si>
    <t>Sabatier and Sabatier 1850 10</t>
  </si>
  <si>
    <t>Sabatier and Sabatier 1850 11</t>
  </si>
  <si>
    <t>Sabatier and Sabatier 1850 12</t>
  </si>
  <si>
    <t>Sabatier and Sabatier 1850 13</t>
  </si>
  <si>
    <t>Sabatier and Sabatier 1850 14</t>
  </si>
  <si>
    <t>p.799</t>
  </si>
  <si>
    <t>Iuno regina</t>
  </si>
  <si>
    <t>spes publica</t>
  </si>
  <si>
    <t>pax publica</t>
  </si>
  <si>
    <t>libertas Aug.</t>
  </si>
  <si>
    <t>clementia temp.</t>
  </si>
  <si>
    <t>Mars victor</t>
  </si>
  <si>
    <t>Phillips 1852 33</t>
  </si>
  <si>
    <t>Phillips 1852 34</t>
  </si>
  <si>
    <t>Phillips 1852 32</t>
  </si>
  <si>
    <t>Phillips 1852 35</t>
  </si>
  <si>
    <t>Phillips 1852 36</t>
  </si>
  <si>
    <t>Phillips 1852 37</t>
  </si>
  <si>
    <t>Gobel 1842 6.4 (Cu = 80.75)</t>
  </si>
  <si>
    <t>Gobel 1842 8.5</t>
  </si>
  <si>
    <t>Gobel 1842 8.6</t>
  </si>
  <si>
    <t>p.804</t>
  </si>
  <si>
    <t>Maxentius</t>
  </si>
  <si>
    <t>Licinius</t>
  </si>
  <si>
    <t>Constantinus I</t>
  </si>
  <si>
    <t>Constantius II</t>
  </si>
  <si>
    <t>Valentinian I</t>
  </si>
  <si>
    <t>Theodosius I</t>
  </si>
  <si>
    <t>Sabatier</t>
  </si>
  <si>
    <t>Gobel 1842 8.4</t>
  </si>
  <si>
    <t>Gobel 1842 8.3</t>
  </si>
  <si>
    <t>Sabatier and Sabatier 1850 22</t>
  </si>
  <si>
    <t>Sabatier and Sabatier 1850 25</t>
  </si>
  <si>
    <t>Sabatier and Sabatier 1850 26</t>
  </si>
  <si>
    <t>Sabatier and Sabatier 1850 27</t>
  </si>
  <si>
    <t>Anastasius</t>
  </si>
  <si>
    <t>Justinianus I</t>
  </si>
  <si>
    <t>Justinus II</t>
  </si>
  <si>
    <t>96,75</t>
  </si>
  <si>
    <t>Sabatier and Sabatier 1850 28</t>
  </si>
  <si>
    <t>Sabatier and Sabatier 1850 29</t>
  </si>
  <si>
    <t>Gobel 184215.5</t>
  </si>
  <si>
    <r>
      <t>ROUX, B., “Observations sur des canons chinois et cochinchinois.”</t>
    </r>
    <r>
      <rPr>
        <i/>
        <sz val="12"/>
        <rFont val="Times New Roman"/>
        <family val="1"/>
      </rPr>
      <t xml:space="preserve"> Comptes Rendues Hebdomadaires des Séances de l’Académie des Sciences </t>
    </r>
    <r>
      <rPr>
        <b/>
        <sz val="12"/>
        <rFont val="Times New Roman"/>
        <family val="1"/>
      </rPr>
      <t>52</t>
    </r>
    <r>
      <rPr>
        <sz val="12"/>
        <rFont val="Times New Roman"/>
        <family val="1"/>
      </rPr>
      <t xml:space="preserve">, 1046-1050 (1861). </t>
    </r>
  </si>
  <si>
    <t>Results of the examination for metallic impurities, of different varieties of copper</t>
  </si>
  <si>
    <t>Bar and Blister Copper</t>
  </si>
  <si>
    <t>Chile</t>
  </si>
  <si>
    <t>No 1 bar</t>
  </si>
  <si>
    <t>No 2 bar</t>
  </si>
  <si>
    <t>No 3 bar</t>
  </si>
  <si>
    <t>No 4 bar</t>
  </si>
  <si>
    <t>No 5 bar</t>
  </si>
  <si>
    <t>No 6 bar</t>
  </si>
  <si>
    <t>No 7 bar</t>
  </si>
  <si>
    <t>No 8 bar</t>
  </si>
  <si>
    <t>No 9 bar</t>
  </si>
  <si>
    <t>No 10 bar</t>
  </si>
  <si>
    <t>No 11 bar</t>
  </si>
  <si>
    <t>No 12 bar</t>
  </si>
  <si>
    <t>No 13 bar</t>
  </si>
  <si>
    <t>No 14 bar</t>
  </si>
  <si>
    <t>No 15 bar</t>
  </si>
  <si>
    <t>No 16 bar</t>
  </si>
  <si>
    <t>No 17 bar</t>
  </si>
  <si>
    <t>No 18 bar</t>
  </si>
  <si>
    <t>No 19 bar</t>
  </si>
  <si>
    <t>No 20 bar</t>
  </si>
  <si>
    <t>No 21 bar</t>
  </si>
  <si>
    <t>No 22 bar</t>
  </si>
  <si>
    <t>No 23 bar</t>
  </si>
  <si>
    <t>No 24 bar</t>
  </si>
  <si>
    <t>No 25 bar</t>
  </si>
  <si>
    <t>No 26 bar</t>
  </si>
  <si>
    <t>No 27 bar</t>
  </si>
  <si>
    <t>No 28 bar</t>
  </si>
  <si>
    <t>No 29 bar</t>
  </si>
  <si>
    <t>Blister Copper</t>
  </si>
  <si>
    <t>Matzatlan Copper</t>
  </si>
  <si>
    <t>New Mexican</t>
  </si>
  <si>
    <t>Spanish</t>
  </si>
  <si>
    <t>No. 4</t>
  </si>
  <si>
    <t>No. 5</t>
  </si>
  <si>
    <t>No. 7</t>
  </si>
  <si>
    <t>No. 8</t>
  </si>
  <si>
    <t>Swedish</t>
  </si>
  <si>
    <t>Manilla Slab</t>
  </si>
  <si>
    <t>Australian</t>
  </si>
  <si>
    <t>Sydney</t>
  </si>
  <si>
    <t>Buenos Ayres Slab</t>
  </si>
  <si>
    <t>Refined Coppers</t>
  </si>
  <si>
    <t>Societe Italienne)</t>
  </si>
  <si>
    <t>Italian</t>
  </si>
  <si>
    <t>Tuscan Rosette</t>
  </si>
  <si>
    <t>t</t>
  </si>
  <si>
    <t>Russian</t>
  </si>
  <si>
    <t>(C.C.N.D.)</t>
  </si>
  <si>
    <t>Hungarian</t>
  </si>
  <si>
    <t>Rosette</t>
  </si>
  <si>
    <t>(Burra Burra)</t>
  </si>
  <si>
    <t>(Kapunda)</t>
  </si>
  <si>
    <t>Lake Superior</t>
  </si>
  <si>
    <t>Norwegian</t>
  </si>
  <si>
    <t>Alten</t>
  </si>
  <si>
    <t>North American</t>
  </si>
  <si>
    <t>English Tile</t>
  </si>
  <si>
    <t>English Best Select</t>
  </si>
  <si>
    <t>No. 9</t>
  </si>
  <si>
    <t>No. 10</t>
  </si>
  <si>
    <t>No. 11</t>
  </si>
  <si>
    <t>No. 12</t>
  </si>
  <si>
    <t>No. 13</t>
  </si>
  <si>
    <t>No. 14</t>
  </si>
  <si>
    <t>No. 15</t>
  </si>
  <si>
    <t>No. 16</t>
  </si>
  <si>
    <t>No. 17</t>
  </si>
  <si>
    <t>Sheet and Bolt Copper</t>
  </si>
  <si>
    <t xml:space="preserve">Sheet   </t>
  </si>
  <si>
    <t>Bolt</t>
  </si>
  <si>
    <t>Coins</t>
  </si>
  <si>
    <t>Copper Coin</t>
  </si>
  <si>
    <t>George III</t>
  </si>
  <si>
    <t>George IV</t>
  </si>
  <si>
    <t>William IV</t>
  </si>
  <si>
    <t>Spanish Coin</t>
  </si>
  <si>
    <t>New Bronze Coin</t>
  </si>
  <si>
    <t>Chile Coin</t>
  </si>
  <si>
    <t>US Coin</t>
  </si>
  <si>
    <t>Chinese Coin</t>
  </si>
  <si>
    <t>Old Italian Coin</t>
  </si>
  <si>
    <t>Bactrian Coin</t>
  </si>
  <si>
    <t>181 BC</t>
  </si>
  <si>
    <t>Dutch Coin</t>
  </si>
  <si>
    <t>Copper rolled into thin ribbon</t>
  </si>
  <si>
    <t>tr?</t>
  </si>
  <si>
    <t>d = detected but not quantified</t>
  </si>
  <si>
    <t>nd = not determined</t>
  </si>
  <si>
    <r>
      <t xml:space="preserve">ABEL, F.A. and FIELD, F. “Some results of the analysis of commercial coppers.” </t>
    </r>
    <r>
      <rPr>
        <i/>
        <sz val="12"/>
        <rFont val="Times New Roman"/>
        <family val="1"/>
      </rPr>
      <t>The Quarterly Journal of the Chemical Society of London</t>
    </r>
    <r>
      <rPr>
        <sz val="12"/>
        <rFont val="Times New Roman"/>
        <family val="1"/>
      </rPr>
      <t xml:space="preserve"> 1</t>
    </r>
    <r>
      <rPr>
        <b/>
        <sz val="12"/>
        <rFont val="Times New Roman"/>
        <family val="1"/>
      </rPr>
      <t>4</t>
    </r>
    <r>
      <rPr>
        <sz val="12"/>
        <rFont val="Times New Roman"/>
        <family val="1"/>
      </rPr>
      <t>, 290-303 (1862).</t>
    </r>
  </si>
  <si>
    <r>
      <t>W</t>
    </r>
    <r>
      <rPr>
        <sz val="12"/>
        <rFont val="Times New Roman"/>
        <family val="1"/>
      </rPr>
      <t>ILSON, D.</t>
    </r>
    <r>
      <rPr>
        <i/>
        <sz val="12"/>
        <rFont val="Times New Roman"/>
        <family val="1"/>
      </rPr>
      <t>, “Prehistoric Man. Researches into the origin of civilisation in the Old and the New World</t>
    </r>
    <r>
      <rPr>
        <sz val="12"/>
        <rFont val="Times New Roman"/>
        <family val="1"/>
      </rPr>
      <t>, Macmillan, Cambridge (1862).</t>
    </r>
    <r>
      <rPr>
        <sz val="12"/>
        <color rgb="FFFF0000"/>
        <rFont val="Times New Roman"/>
        <family val="1"/>
      </rPr>
      <t xml:space="preserve"> </t>
    </r>
  </si>
  <si>
    <r>
      <t>C</t>
    </r>
    <r>
      <rPr>
        <sz val="12"/>
        <color rgb="FF00B050"/>
        <rFont val="Times New Roman"/>
        <family val="1"/>
      </rPr>
      <t>O</t>
    </r>
    <r>
      <rPr>
        <sz val="12"/>
        <rFont val="Times New Roman"/>
        <family val="1"/>
      </rPr>
      <t xml:space="preserve">MMAILLE, A., “Mémoire sur la composition des monnaies et médailles romaines antiques.” </t>
    </r>
    <r>
      <rPr>
        <i/>
        <sz val="12"/>
        <rFont val="Times New Roman"/>
        <family val="1"/>
      </rPr>
      <t>Journal de Pharmacie et de Chimie</t>
    </r>
    <r>
      <rPr>
        <sz val="12"/>
        <rFont val="Times New Roman"/>
        <family val="1"/>
      </rPr>
      <t xml:space="preserve"> </t>
    </r>
    <r>
      <rPr>
        <b/>
        <sz val="12"/>
        <rFont val="Times New Roman"/>
        <family val="1"/>
      </rPr>
      <t>XLIV</t>
    </r>
    <r>
      <rPr>
        <sz val="12"/>
        <rFont val="Times New Roman"/>
        <family val="1"/>
      </rPr>
      <t xml:space="preserve">, 5-13 (1863). </t>
    </r>
  </si>
  <si>
    <r>
      <t>v</t>
    </r>
    <r>
      <rPr>
        <sz val="12"/>
        <color rgb="FF00B050"/>
        <rFont val="Times New Roman"/>
        <family val="1"/>
      </rPr>
      <t>o</t>
    </r>
    <r>
      <rPr>
        <sz val="12"/>
        <rFont val="Times New Roman"/>
        <family val="1"/>
      </rPr>
      <t xml:space="preserve">n FELLENBERG, L.R., “Analysen von Antiken Bronzen.” </t>
    </r>
    <r>
      <rPr>
        <i/>
        <sz val="12"/>
        <rFont val="Times New Roman"/>
        <family val="1"/>
      </rPr>
      <t>Mittheilungen der Naturforschenden Gesellschaft in Bern</t>
    </r>
    <r>
      <rPr>
        <sz val="12"/>
        <rFont val="Times New Roman"/>
        <family val="1"/>
      </rPr>
      <t xml:space="preserve"> Nr. 444-446, 43-56; Nr. 448 &amp; 449, 65-79; Nr. 459-460, 153-162 (1860). </t>
    </r>
  </si>
  <si>
    <r>
      <t>v</t>
    </r>
    <r>
      <rPr>
        <sz val="12"/>
        <color rgb="FF00B050"/>
        <rFont val="Times New Roman"/>
        <family val="1"/>
      </rPr>
      <t>o</t>
    </r>
    <r>
      <rPr>
        <sz val="12"/>
        <rFont val="Times New Roman"/>
        <family val="1"/>
      </rPr>
      <t xml:space="preserve">n FELLENBERG, L.R., “Analysen von Antiken Bronzen.” </t>
    </r>
    <r>
      <rPr>
        <i/>
        <sz val="12"/>
        <rFont val="Times New Roman"/>
        <family val="1"/>
      </rPr>
      <t>Mittheilungen der Naturforschenden Gesellschaft in Bern</t>
    </r>
    <r>
      <rPr>
        <sz val="12"/>
        <rFont val="Times New Roman"/>
        <family val="1"/>
      </rPr>
      <t xml:space="preserve"> Nr. 474 &amp; 475, 41-55; 490 &amp; 491, 173-187 (1861). </t>
    </r>
  </si>
  <si>
    <t>V. Uebersicht der Zusammensetzung verschiedener antiker Bronzen. (Fellenberg 1861 p. 180).</t>
  </si>
  <si>
    <r>
      <t>v</t>
    </r>
    <r>
      <rPr>
        <sz val="12"/>
        <color rgb="FF00B050"/>
        <rFont val="Times New Roman"/>
        <family val="1"/>
      </rPr>
      <t>o</t>
    </r>
    <r>
      <rPr>
        <sz val="12"/>
        <rFont val="Times New Roman"/>
        <family val="1"/>
      </rPr>
      <t xml:space="preserve">n FELLENBERG, L.R., “Analysen von Antiken Bronzen. (Fünfte Fortsetzung Von Nr. 101 bis 120 inclusive.).” </t>
    </r>
    <r>
      <rPr>
        <i/>
        <sz val="12"/>
        <rFont val="Times New Roman"/>
        <family val="1"/>
      </rPr>
      <t>Mittheilungen der Naturforschenden Gesellschaft in Bern</t>
    </r>
    <r>
      <rPr>
        <sz val="12"/>
        <rFont val="Times New Roman"/>
        <family val="1"/>
      </rPr>
      <t xml:space="preserve"> Nr. 497-498 1-14 (1862). </t>
    </r>
  </si>
  <si>
    <r>
      <t>v</t>
    </r>
    <r>
      <rPr>
        <sz val="12"/>
        <color rgb="FF00B050"/>
        <rFont val="Times New Roman"/>
        <family val="1"/>
      </rPr>
      <t>o</t>
    </r>
    <r>
      <rPr>
        <sz val="12"/>
        <rFont val="Times New Roman"/>
        <family val="1"/>
      </rPr>
      <t xml:space="preserve">n FELLENBERG, L.R., “Analysen von Antiken Bronzen.” </t>
    </r>
    <r>
      <rPr>
        <i/>
        <sz val="12"/>
        <rFont val="Times New Roman"/>
        <family val="1"/>
      </rPr>
      <t>Mittheilungen der Naturforschenden Gesellschaft in Bern</t>
    </r>
    <r>
      <rPr>
        <sz val="12"/>
        <rFont val="Times New Roman"/>
        <family val="1"/>
      </rPr>
      <t xml:space="preserve"> Nr. 531 &amp; 532, 43-54; Nr. 548 135-142 (1863). </t>
    </r>
  </si>
  <si>
    <r>
      <t>v</t>
    </r>
    <r>
      <rPr>
        <sz val="12"/>
        <color rgb="FF00B050"/>
        <rFont val="Times New Roman"/>
        <family val="1"/>
      </rPr>
      <t>o</t>
    </r>
    <r>
      <rPr>
        <sz val="12"/>
        <rFont val="Times New Roman"/>
        <family val="1"/>
      </rPr>
      <t xml:space="preserve">n FELLENBERG, L.R., “Analysen von Antiken Bronzen.” </t>
    </r>
    <r>
      <rPr>
        <i/>
        <sz val="12"/>
        <rFont val="Times New Roman"/>
        <family val="1"/>
      </rPr>
      <t>Mittheilungen der Naturforschenden Gesellschaft in Bern</t>
    </r>
    <r>
      <rPr>
        <sz val="12"/>
        <rFont val="Times New Roman"/>
        <family val="1"/>
      </rPr>
      <t xml:space="preserve"> Nr. 566 u. 567, 122-134 (1864). </t>
    </r>
  </si>
  <si>
    <r>
      <t>v</t>
    </r>
    <r>
      <rPr>
        <sz val="12"/>
        <color rgb="FF00B050"/>
        <rFont val="Times New Roman"/>
        <family val="1"/>
      </rPr>
      <t>o</t>
    </r>
    <r>
      <rPr>
        <sz val="12"/>
        <rFont val="Times New Roman"/>
        <family val="1"/>
      </rPr>
      <t xml:space="preserve">n FELLENBERG, L.R., “Analysen von Antiken Bronzen.” </t>
    </r>
    <r>
      <rPr>
        <i/>
        <sz val="12"/>
        <rFont val="Times New Roman"/>
        <family val="1"/>
      </rPr>
      <t>Mittheilungen der Naturforschenden Gesellschaft in Bern</t>
    </r>
    <r>
      <rPr>
        <sz val="12"/>
        <rFont val="Times New Roman"/>
        <family val="1"/>
      </rPr>
      <t xml:space="preserve"> Nr 580 &amp; 581 1-20 (1865). </t>
    </r>
  </si>
  <si>
    <r>
      <t>v</t>
    </r>
    <r>
      <rPr>
        <sz val="12"/>
        <rFont val="Times New Roman"/>
        <family val="1"/>
      </rPr>
      <t xml:space="preserve">on FELLENBERG, L.R., “Nachtag zu den Analysen antiker Bronzen.” </t>
    </r>
    <r>
      <rPr>
        <i/>
        <sz val="12"/>
        <rFont val="Times New Roman"/>
        <family val="1"/>
      </rPr>
      <t>Mittheilungen der Naturforschenden Gesellschaft in Bern</t>
    </r>
    <r>
      <rPr>
        <sz val="12"/>
        <rFont val="Times New Roman"/>
        <family val="1"/>
      </rPr>
      <t xml:space="preserve"> Nr. 613, 261-264 (1866). </t>
    </r>
  </si>
  <si>
    <r>
      <t>B</t>
    </r>
    <r>
      <rPr>
        <sz val="12"/>
        <color rgb="FF00B050"/>
        <rFont val="Times New Roman"/>
        <family val="1"/>
      </rPr>
      <t>I</t>
    </r>
    <r>
      <rPr>
        <sz val="12"/>
        <rFont val="Times New Roman"/>
        <family val="1"/>
      </rPr>
      <t>SCHOFF, E., “</t>
    </r>
    <r>
      <rPr>
        <i/>
        <sz val="12"/>
        <rFont val="Times New Roman"/>
        <family val="1"/>
      </rPr>
      <t>Das Kupfer und seine Legirungen in der vorchristlichen</t>
    </r>
    <r>
      <rPr>
        <sz val="12"/>
        <rFont val="Times New Roman"/>
        <family val="1"/>
      </rPr>
      <t xml:space="preserve">.” Julius Springer, Berlin (1865). </t>
    </r>
  </si>
  <si>
    <r>
      <t>C</t>
    </r>
    <r>
      <rPr>
        <sz val="12"/>
        <color rgb="FF00B050"/>
        <rFont val="Times New Roman"/>
        <family val="1"/>
      </rPr>
      <t>H</t>
    </r>
    <r>
      <rPr>
        <sz val="12"/>
        <rFont val="Times New Roman"/>
        <family val="1"/>
      </rPr>
      <t xml:space="preserve">URCH, A.H., “Analyses of some bronzes found in Great Britain.” </t>
    </r>
    <r>
      <rPr>
        <i/>
        <sz val="12"/>
        <rFont val="Times New Roman"/>
        <family val="1"/>
      </rPr>
      <t xml:space="preserve">The Journal of the Chemical Society of London </t>
    </r>
    <r>
      <rPr>
        <b/>
        <sz val="12"/>
        <rFont val="Times New Roman"/>
        <family val="1"/>
      </rPr>
      <t>18</t>
    </r>
    <r>
      <rPr>
        <sz val="12"/>
        <rFont val="Times New Roman"/>
        <family val="1"/>
      </rPr>
      <t xml:space="preserve">, 215-217 (1865). </t>
    </r>
  </si>
  <si>
    <r>
      <t xml:space="preserve">Wibel F 1865, </t>
    </r>
    <r>
      <rPr>
        <i/>
        <sz val="12"/>
        <rFont val="Times New Roman"/>
        <family val="1"/>
      </rPr>
      <t xml:space="preserve">Die Cultur der Bronze-Zeit Nord= und Mittel=Europas </t>
    </r>
    <r>
      <rPr>
        <sz val="12"/>
        <rFont val="Times New Roman"/>
        <family val="1"/>
      </rPr>
      <t>(Akademische buchhandlung, Kiel).</t>
    </r>
  </si>
  <si>
    <r>
      <t xml:space="preserve">STRUVE, H., “Analyse verschneidener antiker Bronzen und Eisen aus der Abakan- und Jenissei-Steppe in Siberien.” </t>
    </r>
    <r>
      <rPr>
        <i/>
        <sz val="12"/>
        <rFont val="Times New Roman"/>
        <family val="1"/>
      </rPr>
      <t>Bulletin de l’Académie impériale des Sciences de St.-Petersbourg</t>
    </r>
    <r>
      <rPr>
        <sz val="12"/>
        <rFont val="Times New Roman"/>
        <family val="1"/>
      </rPr>
      <t xml:space="preserve"> </t>
    </r>
    <r>
      <rPr>
        <b/>
        <sz val="12"/>
        <rFont val="Times New Roman"/>
        <family val="1"/>
      </rPr>
      <t>9,</t>
    </r>
    <r>
      <rPr>
        <sz val="12"/>
        <rFont val="Times New Roman"/>
        <family val="1"/>
      </rPr>
      <t xml:space="preserve"> 282-290 (1866). </t>
    </r>
  </si>
  <si>
    <r>
      <t>S</t>
    </r>
    <r>
      <rPr>
        <sz val="12"/>
        <color rgb="FF00B050"/>
        <rFont val="Times New Roman"/>
        <family val="1"/>
      </rPr>
      <t>T</t>
    </r>
    <r>
      <rPr>
        <sz val="12"/>
        <rFont val="Times New Roman"/>
        <family val="1"/>
      </rPr>
      <t xml:space="preserve">OLBA, F., “Analyse alterthümlicher Bronzeobjecte aus der Sammlung des böhmischen Museums.” </t>
    </r>
    <r>
      <rPr>
        <i/>
        <sz val="12"/>
        <rFont val="Times New Roman"/>
        <family val="1"/>
      </rPr>
      <t xml:space="preserve">Journal für praktische Chemie </t>
    </r>
    <r>
      <rPr>
        <b/>
        <sz val="12"/>
        <rFont val="Times New Roman"/>
        <family val="1"/>
      </rPr>
      <t>101</t>
    </r>
    <r>
      <rPr>
        <sz val="12"/>
        <rFont val="Times New Roman"/>
        <family val="1"/>
      </rPr>
      <t xml:space="preserve">, 139-145 (1867). </t>
    </r>
  </si>
  <si>
    <r>
      <t>von SACKEN, E., “</t>
    </r>
    <r>
      <rPr>
        <i/>
        <sz val="12"/>
        <rFont val="Times New Roman"/>
        <family val="1"/>
      </rPr>
      <t>Das Grabfeld von Hallstatt in Oberösterreich und dessen Alterthümer</t>
    </r>
    <r>
      <rPr>
        <sz val="12"/>
        <rFont val="Times New Roman"/>
        <family val="1"/>
      </rPr>
      <t xml:space="preserve">.” Braumüller, Wien (1868). </t>
    </r>
  </si>
  <si>
    <r>
      <t>v</t>
    </r>
    <r>
      <rPr>
        <sz val="12"/>
        <color rgb="FF00B050"/>
        <rFont val="Times New Roman"/>
        <family val="1"/>
      </rPr>
      <t>o</t>
    </r>
    <r>
      <rPr>
        <sz val="12"/>
        <rFont val="Times New Roman"/>
        <family val="1"/>
      </rPr>
      <t xml:space="preserve">n BIBRA, E.F., </t>
    </r>
    <r>
      <rPr>
        <i/>
        <sz val="12"/>
        <rFont val="Times New Roman"/>
        <family val="1"/>
      </rPr>
      <t>“Die Bronzen und Kupferlegirung der alten und ältesten Völker, mit Rücksichtnahme auf jene der Neuzeit.</t>
    </r>
    <r>
      <rPr>
        <sz val="12"/>
        <rFont val="Times New Roman"/>
        <family val="1"/>
      </rPr>
      <t xml:space="preserve">” Ferdinand Enke, Erlangen (1869).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</si>
</sst>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45" x14ac:knownFonts="1">
    <font>
      <sz val="10"/>
      <name val="Arial"/>
    </font>
    <font>
      <sz val="10"/>
      <name val="Arial"/>
      <family val="2"/>
    </font>
    <font>
      <b/>
      <sz val="10"/>
      <name val="Arial"/>
      <family val="2"/>
    </font>
    <font>
      <sz val="8"/>
      <name val="Arial"/>
      <family val="2"/>
    </font>
    <font>
      <sz val="10"/>
      <name val="Courier New"/>
      <family val="3"/>
    </font>
    <font>
      <sz val="11.5"/>
      <name val="Arial"/>
      <family val="2"/>
    </font>
    <font>
      <sz val="10"/>
      <name val="Arial"/>
      <family val="2"/>
    </font>
    <font>
      <sz val="10"/>
      <name val="Arial"/>
      <family val="2"/>
    </font>
    <font>
      <sz val="10"/>
      <name val="Times New Roman"/>
      <family val="1"/>
    </font>
    <font>
      <b/>
      <sz val="10"/>
      <name val="Times New Roman"/>
      <family val="1"/>
    </font>
    <font>
      <sz val="12"/>
      <name val="Times New Roman"/>
      <family val="1"/>
    </font>
    <font>
      <sz val="12"/>
      <name val="Arial"/>
      <family val="2"/>
    </font>
    <font>
      <b/>
      <sz val="10"/>
      <color indexed="10"/>
      <name val="Arial"/>
      <family val="2"/>
    </font>
    <font>
      <b/>
      <sz val="10"/>
      <name val="Arial"/>
      <family val="2"/>
    </font>
    <font>
      <sz val="10"/>
      <color indexed="9"/>
      <name val="Arial"/>
      <family val="2"/>
    </font>
    <font>
      <sz val="11"/>
      <name val="Times New Roman"/>
      <family val="1"/>
    </font>
    <font>
      <sz val="11"/>
      <name val="Courier New"/>
      <family val="3"/>
    </font>
    <font>
      <sz val="11"/>
      <color indexed="60"/>
      <name val="Times New Roman"/>
      <family val="1"/>
    </font>
    <font>
      <sz val="10"/>
      <name val="Garamond"/>
      <family val="1"/>
    </font>
    <font>
      <b/>
      <sz val="10"/>
      <name val="Courier New"/>
      <family val="3"/>
    </font>
    <font>
      <sz val="12"/>
      <color indexed="8"/>
      <name val="Times New Roman"/>
      <family val="1"/>
    </font>
    <font>
      <i/>
      <sz val="12"/>
      <color indexed="8"/>
      <name val="Times New Roman"/>
      <family val="1"/>
    </font>
    <font>
      <b/>
      <sz val="12"/>
      <color indexed="8"/>
      <name val="Times New Roman"/>
      <family val="1"/>
    </font>
    <font>
      <sz val="11"/>
      <color indexed="8"/>
      <name val="Calibri"/>
      <family val="2"/>
    </font>
    <font>
      <sz val="11"/>
      <color indexed="8"/>
      <name val="Times New Roman"/>
      <family val="1"/>
    </font>
    <font>
      <i/>
      <sz val="10"/>
      <name val="Arial"/>
      <family val="2"/>
    </font>
    <font>
      <i/>
      <sz val="12"/>
      <name val="Times New Roman"/>
      <family val="1"/>
    </font>
    <font>
      <sz val="12"/>
      <color indexed="8"/>
      <name val="Calibri"/>
      <family val="2"/>
    </font>
    <font>
      <b/>
      <sz val="12"/>
      <name val="Times New Roman"/>
      <family val="1"/>
    </font>
    <font>
      <i/>
      <sz val="12"/>
      <color indexed="8"/>
      <name val="Calibri"/>
      <family val="2"/>
    </font>
    <font>
      <sz val="11"/>
      <color rgb="FF000000"/>
      <name val="Calibri"/>
      <family val="2"/>
    </font>
    <font>
      <i/>
      <sz val="11"/>
      <color rgb="FF000000"/>
      <name val="Calibri"/>
      <family val="2"/>
    </font>
    <font>
      <b/>
      <sz val="12"/>
      <color rgb="FF000000"/>
      <name val="Times New Roman"/>
      <family val="1"/>
    </font>
    <font>
      <i/>
      <sz val="12"/>
      <color rgb="FF000000"/>
      <name val="Times New Roman"/>
      <family val="1"/>
    </font>
    <font>
      <sz val="12"/>
      <color rgb="FF000000"/>
      <name val="Times New Roman"/>
      <family val="1"/>
    </font>
    <font>
      <b/>
      <i/>
      <sz val="12"/>
      <color rgb="FF000000"/>
      <name val="Times New Roman"/>
      <family val="1"/>
    </font>
    <font>
      <sz val="12"/>
      <color rgb="FFFF0000"/>
      <name val="Times New Roman"/>
      <family val="1"/>
    </font>
    <font>
      <sz val="11"/>
      <color rgb="FFFF0000"/>
      <name val="Calibri"/>
      <family val="2"/>
    </font>
    <font>
      <b/>
      <sz val="12"/>
      <color theme="1"/>
      <name val="Calibri"/>
      <family val="2"/>
      <scheme val="minor"/>
    </font>
    <font>
      <sz val="12"/>
      <color rgb="FF000000"/>
      <name val="Calibri"/>
      <family val="2"/>
    </font>
    <font>
      <b/>
      <sz val="16"/>
      <color theme="1"/>
      <name val="Calibri"/>
      <family val="2"/>
      <scheme val="minor"/>
    </font>
    <font>
      <i/>
      <sz val="12"/>
      <color theme="1"/>
      <name val="Calibri"/>
      <family val="2"/>
      <scheme val="minor"/>
    </font>
    <font>
      <sz val="10"/>
      <name val="Calibri"/>
      <family val="2"/>
    </font>
    <font>
      <sz val="12"/>
      <color rgb="FF00B050"/>
      <name val="Times New Roman"/>
      <family val="1"/>
    </font>
    <font>
      <sz val="10"/>
      <color rgb="FFFF0000"/>
      <name val="Arial"/>
      <family val="2"/>
    </font>
  </fonts>
  <fills count="11">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xf numFmtId="0" fontId="30" fillId="0" borderId="0"/>
  </cellStyleXfs>
  <cellXfs count="114">
    <xf numFmtId="0" fontId="0" fillId="0" borderId="0" xfId="0"/>
    <xf numFmtId="0" fontId="2" fillId="0" borderId="0" xfId="0" applyFont="1"/>
    <xf numFmtId="0" fontId="2" fillId="0" borderId="0" xfId="0" applyFont="1" applyAlignment="1">
      <alignment horizontal="right"/>
    </xf>
    <xf numFmtId="0" fontId="0" fillId="0" borderId="0" xfId="0" applyAlignment="1">
      <alignment horizontal="right"/>
    </xf>
    <xf numFmtId="0" fontId="0" fillId="2" borderId="0" xfId="0" applyFill="1" applyAlignment="1">
      <alignment horizontal="right"/>
    </xf>
    <xf numFmtId="0" fontId="0" fillId="0" borderId="0" xfId="0" applyAlignment="1">
      <alignment wrapText="1"/>
    </xf>
    <xf numFmtId="0" fontId="0" fillId="2" borderId="0" xfId="0" applyFill="1"/>
    <xf numFmtId="0" fontId="0" fillId="0" borderId="0" xfId="0" applyAlignment="1">
      <alignment horizontal="right" wrapText="1"/>
    </xf>
    <xf numFmtId="0" fontId="0" fillId="0" borderId="0" xfId="0" applyAlignment="1">
      <alignment horizontal="left"/>
    </xf>
    <xf numFmtId="0" fontId="0" fillId="3" borderId="0" xfId="0" applyFill="1" applyAlignment="1">
      <alignment horizontal="right"/>
    </xf>
    <xf numFmtId="0" fontId="2" fillId="4" borderId="0" xfId="0" applyFont="1" applyFill="1" applyAlignment="1">
      <alignment horizontal="right"/>
    </xf>
    <xf numFmtId="0" fontId="0" fillId="4" borderId="0" xfId="0" applyFill="1" applyAlignment="1">
      <alignment horizontal="right"/>
    </xf>
    <xf numFmtId="0" fontId="0" fillId="4" borderId="0" xfId="0" applyFill="1"/>
    <xf numFmtId="0" fontId="7" fillId="0" borderId="0" xfId="0" applyFont="1"/>
    <xf numFmtId="0" fontId="7" fillId="0" borderId="0" xfId="0" applyFont="1" applyAlignment="1">
      <alignment horizontal="right"/>
    </xf>
    <xf numFmtId="0" fontId="7" fillId="0" borderId="0" xfId="0" applyFont="1" applyAlignment="1">
      <alignment horizontal="right" wrapText="1"/>
    </xf>
    <xf numFmtId="0" fontId="2" fillId="0" borderId="0" xfId="0" applyFont="1" applyAlignment="1">
      <alignment horizontal="left"/>
    </xf>
    <xf numFmtId="0" fontId="7" fillId="0" borderId="0" xfId="0" applyFont="1" applyAlignment="1">
      <alignment horizontal="left"/>
    </xf>
    <xf numFmtId="0" fontId="1" fillId="0" borderId="0" xfId="0" applyFont="1" applyAlignment="1">
      <alignment horizontal="left"/>
    </xf>
    <xf numFmtId="2" fontId="0" fillId="0" borderId="0" xfId="0" applyNumberFormat="1" applyAlignment="1">
      <alignment horizontal="right"/>
    </xf>
    <xf numFmtId="0" fontId="7" fillId="4" borderId="0" xfId="0" applyFont="1" applyFill="1" applyAlignment="1">
      <alignment horizontal="right"/>
    </xf>
    <xf numFmtId="0" fontId="7" fillId="0" borderId="0" xfId="0" applyFont="1" applyAlignment="1">
      <alignment wrapText="1"/>
    </xf>
    <xf numFmtId="0" fontId="0" fillId="5" borderId="0" xfId="0" applyFill="1" applyAlignment="1">
      <alignment horizontal="right"/>
    </xf>
    <xf numFmtId="0" fontId="0" fillId="5" borderId="0" xfId="0" applyFill="1"/>
    <xf numFmtId="0" fontId="7" fillId="5" borderId="0" xfId="0" applyFont="1" applyFill="1" applyAlignment="1">
      <alignment horizontal="right" wrapText="1"/>
    </xf>
    <xf numFmtId="0" fontId="7" fillId="5" borderId="0" xfId="0" applyFont="1" applyFill="1" applyAlignment="1">
      <alignment horizontal="right"/>
    </xf>
    <xf numFmtId="0" fontId="2" fillId="5" borderId="0" xfId="0" applyFont="1" applyFill="1" applyAlignment="1">
      <alignment horizontal="right"/>
    </xf>
    <xf numFmtId="0" fontId="7" fillId="0" borderId="0" xfId="0" quotePrefix="1" applyFont="1"/>
    <xf numFmtId="164" fontId="0" fillId="0" borderId="0" xfId="0" applyNumberFormat="1"/>
    <xf numFmtId="164" fontId="7" fillId="0" borderId="0" xfId="0" applyNumberFormat="1" applyFont="1"/>
    <xf numFmtId="12" fontId="0" fillId="0" borderId="0" xfId="0" applyNumberFormat="1"/>
    <xf numFmtId="2" fontId="0" fillId="0" borderId="0" xfId="0" applyNumberFormat="1"/>
    <xf numFmtId="164" fontId="0" fillId="4" borderId="0" xfId="0" applyNumberFormat="1" applyFill="1"/>
    <xf numFmtId="10" fontId="0" fillId="0" borderId="0" xfId="0" applyNumberFormat="1"/>
    <xf numFmtId="0" fontId="0" fillId="6" borderId="0" xfId="0" applyFill="1" applyAlignment="1">
      <alignment horizontal="right"/>
    </xf>
    <xf numFmtId="0" fontId="11" fillId="0" borderId="0" xfId="0" applyFont="1"/>
    <xf numFmtId="0" fontId="0" fillId="0" borderId="0" xfId="0" applyAlignment="1">
      <alignment horizontal="center"/>
    </xf>
    <xf numFmtId="0" fontId="0" fillId="0" borderId="0" xfId="0" quotePrefix="1"/>
    <xf numFmtId="0" fontId="12" fillId="0" borderId="0" xfId="0" applyFont="1"/>
    <xf numFmtId="0" fontId="0" fillId="2" borderId="0" xfId="0" applyFill="1" applyAlignment="1">
      <alignment horizontal="center"/>
    </xf>
    <xf numFmtId="0" fontId="0" fillId="7" borderId="0" xfId="0" applyFill="1"/>
    <xf numFmtId="0" fontId="0" fillId="7" borderId="0" xfId="0" applyFill="1" applyAlignment="1">
      <alignment horizontal="center"/>
    </xf>
    <xf numFmtId="0" fontId="2" fillId="0" borderId="0" xfId="0" applyFont="1" applyAlignment="1">
      <alignment horizontal="center"/>
    </xf>
    <xf numFmtId="0" fontId="0" fillId="4" borderId="0" xfId="0" applyFill="1" applyAlignment="1">
      <alignment horizontal="left"/>
    </xf>
    <xf numFmtId="0" fontId="2" fillId="0" borderId="0" xfId="0" quotePrefix="1" applyFont="1"/>
    <xf numFmtId="0" fontId="0" fillId="0" borderId="0" xfId="0" quotePrefix="1" applyAlignment="1">
      <alignment horizontal="left"/>
    </xf>
    <xf numFmtId="0" fontId="14" fillId="0" borderId="0" xfId="0" applyFont="1" applyAlignment="1">
      <alignment horizontal="right"/>
    </xf>
    <xf numFmtId="0" fontId="0" fillId="8" borderId="0" xfId="0" applyFill="1" applyAlignment="1">
      <alignment horizontal="right"/>
    </xf>
    <xf numFmtId="0" fontId="7" fillId="4" borderId="0" xfId="0" applyFont="1" applyFill="1" applyAlignment="1">
      <alignment horizontal="right" wrapText="1"/>
    </xf>
    <xf numFmtId="0" fontId="7" fillId="2" borderId="0" xfId="0" applyFont="1" applyFill="1" applyAlignment="1">
      <alignment horizontal="right"/>
    </xf>
    <xf numFmtId="0" fontId="15" fillId="0" borderId="0" xfId="0" applyFont="1" applyAlignment="1">
      <alignment horizontal="left" vertical="top"/>
    </xf>
    <xf numFmtId="0" fontId="0" fillId="0" borderId="0" xfId="0" applyAlignment="1">
      <alignment horizontal="right" readingOrder="1"/>
    </xf>
    <xf numFmtId="0" fontId="13" fillId="0" borderId="0" xfId="0" applyFont="1"/>
    <xf numFmtId="0" fontId="0" fillId="4" borderId="0" xfId="0" applyFill="1" applyAlignment="1">
      <alignment horizontal="center"/>
    </xf>
    <xf numFmtId="0" fontId="7" fillId="2" borderId="0" xfId="0" applyFont="1" applyFill="1"/>
    <xf numFmtId="0" fontId="7" fillId="4" borderId="0" xfId="0" applyFont="1" applyFill="1" applyAlignment="1">
      <alignment wrapText="1"/>
    </xf>
    <xf numFmtId="0" fontId="7" fillId="2" borderId="0" xfId="0" applyFont="1" applyFill="1" applyAlignment="1">
      <alignment horizontal="right" wrapText="1"/>
    </xf>
    <xf numFmtId="0" fontId="7" fillId="4" borderId="0" xfId="0" applyFont="1" applyFill="1"/>
    <xf numFmtId="0" fontId="20" fillId="0" borderId="0" xfId="0" applyFont="1"/>
    <xf numFmtId="0" fontId="25" fillId="0" borderId="0" xfId="0" applyFont="1"/>
    <xf numFmtId="0" fontId="31" fillId="0" borderId="0" xfId="2" applyFont="1"/>
    <xf numFmtId="0" fontId="30" fillId="0" borderId="0" xfId="2" applyAlignment="1">
      <alignment vertical="center"/>
    </xf>
    <xf numFmtId="0" fontId="30" fillId="0" borderId="0" xfId="2"/>
    <xf numFmtId="0" fontId="32" fillId="0" borderId="0" xfId="2" applyFont="1" applyAlignment="1">
      <alignment horizontal="center" vertical="center"/>
    </xf>
    <xf numFmtId="0" fontId="33" fillId="0" borderId="0" xfId="2" applyFont="1" applyAlignment="1">
      <alignment horizontal="center" vertical="center"/>
    </xf>
    <xf numFmtId="0" fontId="34" fillId="0" borderId="0" xfId="2" applyFont="1" applyAlignment="1">
      <alignment horizontal="center" vertical="center"/>
    </xf>
    <xf numFmtId="0" fontId="34" fillId="0" borderId="0" xfId="2" applyFont="1" applyAlignment="1">
      <alignment vertical="center"/>
    </xf>
    <xf numFmtId="0" fontId="35" fillId="0" borderId="0" xfId="2" applyFont="1" applyAlignment="1">
      <alignment vertical="center"/>
    </xf>
    <xf numFmtId="0" fontId="35" fillId="0" borderId="0" xfId="2" applyFont="1" applyAlignment="1">
      <alignment horizontal="right" vertical="center"/>
    </xf>
    <xf numFmtId="0" fontId="35" fillId="0" borderId="0" xfId="2" applyFont="1" applyAlignment="1">
      <alignment horizontal="center" vertical="center"/>
    </xf>
    <xf numFmtId="0" fontId="34" fillId="0" borderId="0" xfId="2" applyFont="1" applyAlignment="1">
      <alignment horizontal="right" vertical="center"/>
    </xf>
    <xf numFmtId="0" fontId="34" fillId="0" borderId="0" xfId="2" applyFont="1" applyAlignment="1">
      <alignment horizontal="left" vertical="center"/>
    </xf>
    <xf numFmtId="0" fontId="36" fillId="0" borderId="0" xfId="2" applyFont="1" applyAlignment="1">
      <alignment horizontal="right" vertical="center"/>
    </xf>
    <xf numFmtId="0" fontId="37" fillId="0" borderId="0" xfId="2" applyFont="1"/>
    <xf numFmtId="0" fontId="30" fillId="0" borderId="0" xfId="2" applyAlignment="1">
      <alignment wrapText="1"/>
    </xf>
    <xf numFmtId="0" fontId="10" fillId="0" borderId="0" xfId="2" applyFont="1" applyAlignment="1">
      <alignment horizontal="right" vertical="center"/>
    </xf>
    <xf numFmtId="0" fontId="36" fillId="0" borderId="0" xfId="2" applyFont="1" applyAlignment="1">
      <alignment vertical="center"/>
    </xf>
    <xf numFmtId="0" fontId="30" fillId="0" borderId="0" xfId="2" applyAlignment="1">
      <alignment vertical="center" readingOrder="1"/>
    </xf>
    <xf numFmtId="0" fontId="37" fillId="0" borderId="0" xfId="2" applyFont="1" applyAlignment="1">
      <alignment vertical="center" readingOrder="1"/>
    </xf>
    <xf numFmtId="0" fontId="7" fillId="0" borderId="0" xfId="1"/>
    <xf numFmtId="0" fontId="6" fillId="0" borderId="0" xfId="0" applyFont="1"/>
    <xf numFmtId="0" fontId="10" fillId="0" borderId="0" xfId="0" applyFont="1"/>
    <xf numFmtId="0" fontId="38" fillId="0" borderId="0" xfId="0" applyFont="1"/>
    <xf numFmtId="0" fontId="0" fillId="9" borderId="0" xfId="0" applyFill="1"/>
    <xf numFmtId="0" fontId="0" fillId="10" borderId="0" xfId="0" applyFill="1"/>
    <xf numFmtId="0" fontId="39" fillId="0" borderId="0" xfId="0" applyFont="1" applyAlignment="1">
      <alignment vertical="center"/>
    </xf>
    <xf numFmtId="0" fontId="10" fillId="0" borderId="0" xfId="0" applyFont="1" applyAlignment="1">
      <alignment vertical="center"/>
    </xf>
    <xf numFmtId="49" fontId="0" fillId="0" borderId="0" xfId="0" applyNumberFormat="1"/>
    <xf numFmtId="49" fontId="40" fillId="0" borderId="0" xfId="0" applyNumberFormat="1" applyFont="1"/>
    <xf numFmtId="49" fontId="38" fillId="0" borderId="0" xfId="0" applyNumberFormat="1" applyFont="1"/>
    <xf numFmtId="49" fontId="41" fillId="0" borderId="0" xfId="0" applyNumberFormat="1" applyFont="1"/>
    <xf numFmtId="0" fontId="0" fillId="9" borderId="0" xfId="0" applyFill="1" applyAlignment="1">
      <alignment horizontal="right"/>
    </xf>
    <xf numFmtId="0" fontId="0" fillId="0" borderId="0" xfId="0" quotePrefix="1" applyAlignment="1">
      <alignment horizontal="right"/>
    </xf>
    <xf numFmtId="49" fontId="0" fillId="0" borderId="0" xfId="0" applyNumberFormat="1" applyAlignment="1">
      <alignment vertical="center"/>
    </xf>
    <xf numFmtId="0" fontId="6" fillId="0" borderId="0" xfId="0" applyFont="1" applyAlignment="1">
      <alignment horizontal="right"/>
    </xf>
    <xf numFmtId="0" fontId="6" fillId="0" borderId="0" xfId="0" applyFont="1" applyAlignment="1">
      <alignment horizontal="left"/>
    </xf>
    <xf numFmtId="0" fontId="6" fillId="0" borderId="0" xfId="0" quotePrefix="1" applyFont="1"/>
    <xf numFmtId="0" fontId="10" fillId="0" borderId="0" xfId="0" applyFont="1" applyAlignment="1">
      <alignment horizontal="left" vertical="center" indent="1"/>
    </xf>
    <xf numFmtId="0" fontId="1" fillId="0" borderId="0" xfId="0" applyFont="1"/>
    <xf numFmtId="0" fontId="10" fillId="0" borderId="0" xfId="0" applyFont="1" applyAlignment="1">
      <alignment horizontal="left" vertical="center"/>
    </xf>
    <xf numFmtId="0" fontId="1" fillId="0" borderId="0" xfId="0" applyFont="1" applyAlignment="1">
      <alignment horizontal="right"/>
    </xf>
    <xf numFmtId="0" fontId="1" fillId="0" borderId="0" xfId="0" quotePrefix="1" applyFont="1" applyAlignment="1">
      <alignment horizontal="left"/>
    </xf>
    <xf numFmtId="0" fontId="36" fillId="0" borderId="0" xfId="0" applyFont="1"/>
    <xf numFmtId="2" fontId="0" fillId="0" borderId="0" xfId="0" applyNumberFormat="1" applyAlignment="1">
      <alignment horizontal="center" wrapText="1"/>
    </xf>
    <xf numFmtId="0" fontId="10" fillId="0" borderId="1" xfId="0" applyFont="1" applyBorder="1" applyAlignment="1">
      <alignment vertical="center"/>
    </xf>
    <xf numFmtId="0" fontId="0" fillId="9" borderId="0" xfId="0" applyFill="1" applyAlignment="1">
      <alignment horizontal="left"/>
    </xf>
    <xf numFmtId="0" fontId="1" fillId="9" borderId="0" xfId="0" applyFont="1" applyFill="1"/>
    <xf numFmtId="0" fontId="1" fillId="9" borderId="0" xfId="0" applyFont="1" applyFill="1" applyAlignment="1">
      <alignment horizontal="right"/>
    </xf>
    <xf numFmtId="0" fontId="0" fillId="0" borderId="0" xfId="0" applyFill="1"/>
    <xf numFmtId="0" fontId="0" fillId="0" borderId="0" xfId="0" applyFill="1" applyAlignment="1">
      <alignment horizontal="right"/>
    </xf>
    <xf numFmtId="0" fontId="36" fillId="0" borderId="0" xfId="0" applyFont="1" applyAlignment="1">
      <alignment horizontal="left"/>
    </xf>
    <xf numFmtId="0" fontId="44" fillId="0" borderId="0" xfId="0" applyFont="1" applyAlignment="1">
      <alignment horizontal="right"/>
    </xf>
    <xf numFmtId="0" fontId="1" fillId="0" borderId="0" xfId="0" applyFont="1" applyFill="1"/>
    <xf numFmtId="0" fontId="1" fillId="0" borderId="0" xfId="0" applyFont="1" applyFill="1" applyAlignment="1">
      <alignment horizontal="right"/>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Sn</a:t>
            </a:r>
          </a:p>
        </c:rich>
      </c:tx>
      <c:overlay val="1"/>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val>
            <c:numRef>
              <c:f>'Bibra 1869'!$D$6:$D$1365</c:f>
              <c:numCache>
                <c:formatCode>General</c:formatCode>
                <c:ptCount val="1360"/>
                <c:pt idx="0">
                  <c:v>7.02</c:v>
                </c:pt>
                <c:pt idx="1">
                  <c:v>8</c:v>
                </c:pt>
                <c:pt idx="2">
                  <c:v>7.33</c:v>
                </c:pt>
                <c:pt idx="3">
                  <c:v>5.35</c:v>
                </c:pt>
                <c:pt idx="4">
                  <c:v>12.9</c:v>
                </c:pt>
                <c:pt idx="5">
                  <c:v>5.57</c:v>
                </c:pt>
                <c:pt idx="6">
                  <c:v>5.55</c:v>
                </c:pt>
                <c:pt idx="7">
                  <c:v>8.02</c:v>
                </c:pt>
                <c:pt idx="8">
                  <c:v>0.4</c:v>
                </c:pt>
                <c:pt idx="9">
                  <c:v>7.16</c:v>
                </c:pt>
                <c:pt idx="10">
                  <c:v>7.66</c:v>
                </c:pt>
                <c:pt idx="11">
                  <c:v>7.17</c:v>
                </c:pt>
                <c:pt idx="12">
                  <c:v>8.4700000000000006</c:v>
                </c:pt>
                <c:pt idx="13">
                  <c:v>4.8600000000000003</c:v>
                </c:pt>
                <c:pt idx="14">
                  <c:v>8</c:v>
                </c:pt>
                <c:pt idx="15">
                  <c:v>12.96</c:v>
                </c:pt>
                <c:pt idx="16">
                  <c:v>0</c:v>
                </c:pt>
                <c:pt idx="18">
                  <c:v>0</c:v>
                </c:pt>
                <c:pt idx="19">
                  <c:v>1.05</c:v>
                </c:pt>
                <c:pt idx="20">
                  <c:v>0.72</c:v>
                </c:pt>
                <c:pt idx="21">
                  <c:v>6.86</c:v>
                </c:pt>
                <c:pt idx="22">
                  <c:v>0.3</c:v>
                </c:pt>
                <c:pt idx="23">
                  <c:v>0.5</c:v>
                </c:pt>
                <c:pt idx="24">
                  <c:v>0.1</c:v>
                </c:pt>
                <c:pt idx="25">
                  <c:v>0.55000000000000004</c:v>
                </c:pt>
                <c:pt idx="26">
                  <c:v>0.57999999999999996</c:v>
                </c:pt>
                <c:pt idx="27">
                  <c:v>1.35</c:v>
                </c:pt>
                <c:pt idx="28">
                  <c:v>0.3</c:v>
                </c:pt>
                <c:pt idx="29">
                  <c:v>0.33</c:v>
                </c:pt>
                <c:pt idx="30">
                  <c:v>0.43</c:v>
                </c:pt>
                <c:pt idx="31">
                  <c:v>0</c:v>
                </c:pt>
                <c:pt idx="32">
                  <c:v>0.22</c:v>
                </c:pt>
                <c:pt idx="33">
                  <c:v>0.51</c:v>
                </c:pt>
                <c:pt idx="34">
                  <c:v>0.53</c:v>
                </c:pt>
                <c:pt idx="35">
                  <c:v>0.52</c:v>
                </c:pt>
                <c:pt idx="36">
                  <c:v>0.42</c:v>
                </c:pt>
                <c:pt idx="37">
                  <c:v>1.1200000000000001</c:v>
                </c:pt>
                <c:pt idx="38">
                  <c:v>2.2200000000000002</c:v>
                </c:pt>
                <c:pt idx="39">
                  <c:v>0.5</c:v>
                </c:pt>
                <c:pt idx="40">
                  <c:v>0.7</c:v>
                </c:pt>
                <c:pt idx="41">
                  <c:v>1.38</c:v>
                </c:pt>
                <c:pt idx="42">
                  <c:v>3.22</c:v>
                </c:pt>
                <c:pt idx="43">
                  <c:v>1.0900000000000001</c:v>
                </c:pt>
                <c:pt idx="44">
                  <c:v>0.32</c:v>
                </c:pt>
                <c:pt idx="45">
                  <c:v>0.73</c:v>
                </c:pt>
                <c:pt idx="46">
                  <c:v>1.27</c:v>
                </c:pt>
                <c:pt idx="47">
                  <c:v>0.6</c:v>
                </c:pt>
                <c:pt idx="48">
                  <c:v>0.43</c:v>
                </c:pt>
                <c:pt idx="49">
                  <c:v>1.52</c:v>
                </c:pt>
                <c:pt idx="50">
                  <c:v>1.1000000000000001</c:v>
                </c:pt>
                <c:pt idx="51">
                  <c:v>1.03</c:v>
                </c:pt>
                <c:pt idx="52">
                  <c:v>1.2</c:v>
                </c:pt>
                <c:pt idx="53">
                  <c:v>1.55</c:v>
                </c:pt>
                <c:pt idx="54">
                  <c:v>0</c:v>
                </c:pt>
                <c:pt idx="55">
                  <c:v>3.88</c:v>
                </c:pt>
                <c:pt idx="56">
                  <c:v>6.62</c:v>
                </c:pt>
                <c:pt idx="57">
                  <c:v>0</c:v>
                </c:pt>
                <c:pt idx="58">
                  <c:v>0.66</c:v>
                </c:pt>
                <c:pt idx="59">
                  <c:v>1.8</c:v>
                </c:pt>
                <c:pt idx="60">
                  <c:v>4.62</c:v>
                </c:pt>
                <c:pt idx="61">
                  <c:v>4.2</c:v>
                </c:pt>
                <c:pt idx="62">
                  <c:v>2</c:v>
                </c:pt>
                <c:pt idx="63">
                  <c:v>2.9</c:v>
                </c:pt>
                <c:pt idx="64">
                  <c:v>4.0199999999999996</c:v>
                </c:pt>
                <c:pt idx="65">
                  <c:v>5.42</c:v>
                </c:pt>
                <c:pt idx="66">
                  <c:v>3.55</c:v>
                </c:pt>
                <c:pt idx="67">
                  <c:v>4.2699999999999996</c:v>
                </c:pt>
                <c:pt idx="68">
                  <c:v>6.33</c:v>
                </c:pt>
                <c:pt idx="69">
                  <c:v>0.53</c:v>
                </c:pt>
                <c:pt idx="70">
                  <c:v>1.03</c:v>
                </c:pt>
                <c:pt idx="71">
                  <c:v>8.73</c:v>
                </c:pt>
                <c:pt idx="72">
                  <c:v>7.53</c:v>
                </c:pt>
                <c:pt idx="73">
                  <c:v>1.03</c:v>
                </c:pt>
                <c:pt idx="74">
                  <c:v>4.7</c:v>
                </c:pt>
                <c:pt idx="75">
                  <c:v>5.8</c:v>
                </c:pt>
                <c:pt idx="76">
                  <c:v>5.85</c:v>
                </c:pt>
                <c:pt idx="77">
                  <c:v>5.17</c:v>
                </c:pt>
                <c:pt idx="78">
                  <c:v>5.1100000000000003</c:v>
                </c:pt>
                <c:pt idx="79">
                  <c:v>6.76</c:v>
                </c:pt>
                <c:pt idx="80">
                  <c:v>3.44</c:v>
                </c:pt>
                <c:pt idx="81">
                  <c:v>4.71</c:v>
                </c:pt>
                <c:pt idx="82">
                  <c:v>5.05</c:v>
                </c:pt>
                <c:pt idx="83">
                  <c:v>6</c:v>
                </c:pt>
                <c:pt idx="84">
                  <c:v>3.02</c:v>
                </c:pt>
                <c:pt idx="85">
                  <c:v>4.01</c:v>
                </c:pt>
                <c:pt idx="86">
                  <c:v>3.05</c:v>
                </c:pt>
                <c:pt idx="87">
                  <c:v>3.03</c:v>
                </c:pt>
                <c:pt idx="88">
                  <c:v>1.1000000000000001</c:v>
                </c:pt>
                <c:pt idx="89">
                  <c:v>5.07</c:v>
                </c:pt>
                <c:pt idx="90">
                  <c:v>3.8</c:v>
                </c:pt>
                <c:pt idx="91">
                  <c:v>1.04</c:v>
                </c:pt>
                <c:pt idx="92">
                  <c:v>6.81</c:v>
                </c:pt>
                <c:pt idx="93">
                  <c:v>2</c:v>
                </c:pt>
                <c:pt idx="94">
                  <c:v>1.34</c:v>
                </c:pt>
                <c:pt idx="95">
                  <c:v>0.35</c:v>
                </c:pt>
                <c:pt idx="96">
                  <c:v>3.33</c:v>
                </c:pt>
                <c:pt idx="97">
                  <c:v>2.8</c:v>
                </c:pt>
                <c:pt idx="98">
                  <c:v>4.3600000000000003</c:v>
                </c:pt>
                <c:pt idx="99">
                  <c:v>0</c:v>
                </c:pt>
                <c:pt idx="100">
                  <c:v>1.1299999999999999</c:v>
                </c:pt>
                <c:pt idx="101">
                  <c:v>2.37</c:v>
                </c:pt>
                <c:pt idx="102">
                  <c:v>4.71</c:v>
                </c:pt>
                <c:pt idx="103">
                  <c:v>1.83</c:v>
                </c:pt>
                <c:pt idx="104">
                  <c:v>1.9</c:v>
                </c:pt>
                <c:pt idx="105">
                  <c:v>1.4</c:v>
                </c:pt>
                <c:pt idx="106">
                  <c:v>0.42</c:v>
                </c:pt>
                <c:pt idx="107">
                  <c:v>2.38</c:v>
                </c:pt>
                <c:pt idx="108">
                  <c:v>1.97</c:v>
                </c:pt>
                <c:pt idx="109">
                  <c:v>2.11</c:v>
                </c:pt>
                <c:pt idx="110">
                  <c:v>2.63</c:v>
                </c:pt>
                <c:pt idx="111">
                  <c:v>0</c:v>
                </c:pt>
                <c:pt idx="112">
                  <c:v>1.04</c:v>
                </c:pt>
                <c:pt idx="114">
                  <c:v>0</c:v>
                </c:pt>
                <c:pt idx="115">
                  <c:v>1.22</c:v>
                </c:pt>
                <c:pt idx="116">
                  <c:v>0.93</c:v>
                </c:pt>
                <c:pt idx="117">
                  <c:v>1</c:v>
                </c:pt>
                <c:pt idx="118">
                  <c:v>1.1100000000000001</c:v>
                </c:pt>
                <c:pt idx="119">
                  <c:v>1.8</c:v>
                </c:pt>
                <c:pt idx="120">
                  <c:v>1.01</c:v>
                </c:pt>
                <c:pt idx="121">
                  <c:v>0.5</c:v>
                </c:pt>
                <c:pt idx="122">
                  <c:v>0.88</c:v>
                </c:pt>
                <c:pt idx="123">
                  <c:v>4.4000000000000004</c:v>
                </c:pt>
                <c:pt idx="124">
                  <c:v>1.2</c:v>
                </c:pt>
                <c:pt idx="125">
                  <c:v>0.51</c:v>
                </c:pt>
                <c:pt idx="126">
                  <c:v>0.24</c:v>
                </c:pt>
                <c:pt idx="127">
                  <c:v>0.84</c:v>
                </c:pt>
                <c:pt idx="128">
                  <c:v>4.8</c:v>
                </c:pt>
                <c:pt idx="129">
                  <c:v>6.5</c:v>
                </c:pt>
                <c:pt idx="130">
                  <c:v>5.33</c:v>
                </c:pt>
                <c:pt idx="131">
                  <c:v>1</c:v>
                </c:pt>
                <c:pt idx="132">
                  <c:v>2.93</c:v>
                </c:pt>
                <c:pt idx="133">
                  <c:v>0.88</c:v>
                </c:pt>
                <c:pt idx="134">
                  <c:v>1.38</c:v>
                </c:pt>
                <c:pt idx="135">
                  <c:v>0.5</c:v>
                </c:pt>
                <c:pt idx="136">
                  <c:v>1.88</c:v>
                </c:pt>
                <c:pt idx="137">
                  <c:v>5.33</c:v>
                </c:pt>
                <c:pt idx="138">
                  <c:v>1.33</c:v>
                </c:pt>
                <c:pt idx="139">
                  <c:v>0.51</c:v>
                </c:pt>
                <c:pt idx="140">
                  <c:v>1.1000000000000001</c:v>
                </c:pt>
                <c:pt idx="141">
                  <c:v>1.4</c:v>
                </c:pt>
                <c:pt idx="142">
                  <c:v>0.52</c:v>
                </c:pt>
                <c:pt idx="143">
                  <c:v>0.43</c:v>
                </c:pt>
                <c:pt idx="145">
                  <c:v>0</c:v>
                </c:pt>
                <c:pt idx="146">
                  <c:v>0</c:v>
                </c:pt>
                <c:pt idx="147">
                  <c:v>0</c:v>
                </c:pt>
                <c:pt idx="148">
                  <c:v>0</c:v>
                </c:pt>
                <c:pt idx="149">
                  <c:v>1.05</c:v>
                </c:pt>
                <c:pt idx="150">
                  <c:v>0</c:v>
                </c:pt>
                <c:pt idx="151">
                  <c:v>0</c:v>
                </c:pt>
                <c:pt idx="152">
                  <c:v>0</c:v>
                </c:pt>
                <c:pt idx="153">
                  <c:v>3.74</c:v>
                </c:pt>
                <c:pt idx="154">
                  <c:v>1.08</c:v>
                </c:pt>
                <c:pt idx="155">
                  <c:v>9.82</c:v>
                </c:pt>
                <c:pt idx="156">
                  <c:v>11.5</c:v>
                </c:pt>
                <c:pt idx="157">
                  <c:v>1.8</c:v>
                </c:pt>
                <c:pt idx="158">
                  <c:v>1.1399999999999999</c:v>
                </c:pt>
                <c:pt idx="159">
                  <c:v>6.18</c:v>
                </c:pt>
                <c:pt idx="160">
                  <c:v>5.98</c:v>
                </c:pt>
                <c:pt idx="161">
                  <c:v>10.5</c:v>
                </c:pt>
                <c:pt idx="162">
                  <c:v>9.6</c:v>
                </c:pt>
                <c:pt idx="163">
                  <c:v>0</c:v>
                </c:pt>
                <c:pt idx="164">
                  <c:v>4.97</c:v>
                </c:pt>
                <c:pt idx="165">
                  <c:v>4.7</c:v>
                </c:pt>
                <c:pt idx="166">
                  <c:v>6.37</c:v>
                </c:pt>
                <c:pt idx="167">
                  <c:v>10.199999999999999</c:v>
                </c:pt>
                <c:pt idx="168">
                  <c:v>9.1</c:v>
                </c:pt>
                <c:pt idx="169">
                  <c:v>8</c:v>
                </c:pt>
                <c:pt idx="170">
                  <c:v>7.62</c:v>
                </c:pt>
                <c:pt idx="171">
                  <c:v>8.8000000000000007</c:v>
                </c:pt>
                <c:pt idx="172">
                  <c:v>6.94</c:v>
                </c:pt>
                <c:pt idx="173">
                  <c:v>0</c:v>
                </c:pt>
                <c:pt idx="174">
                  <c:v>0.99</c:v>
                </c:pt>
                <c:pt idx="175">
                  <c:v>0.1</c:v>
                </c:pt>
                <c:pt idx="176">
                  <c:v>0</c:v>
                </c:pt>
                <c:pt idx="177">
                  <c:v>0.37</c:v>
                </c:pt>
                <c:pt idx="178">
                  <c:v>0.5</c:v>
                </c:pt>
                <c:pt idx="179">
                  <c:v>7.41</c:v>
                </c:pt>
                <c:pt idx="180">
                  <c:v>3.01</c:v>
                </c:pt>
                <c:pt idx="181">
                  <c:v>5.68</c:v>
                </c:pt>
                <c:pt idx="182">
                  <c:v>3.43</c:v>
                </c:pt>
                <c:pt idx="183">
                  <c:v>3.63</c:v>
                </c:pt>
                <c:pt idx="184">
                  <c:v>0</c:v>
                </c:pt>
                <c:pt idx="185">
                  <c:v>2</c:v>
                </c:pt>
                <c:pt idx="186">
                  <c:v>0.45</c:v>
                </c:pt>
                <c:pt idx="187">
                  <c:v>3.75</c:v>
                </c:pt>
                <c:pt idx="188">
                  <c:v>1.26</c:v>
                </c:pt>
                <c:pt idx="189">
                  <c:v>2.23</c:v>
                </c:pt>
                <c:pt idx="190">
                  <c:v>0</c:v>
                </c:pt>
                <c:pt idx="191">
                  <c:v>5.85</c:v>
                </c:pt>
                <c:pt idx="192">
                  <c:v>1.56</c:v>
                </c:pt>
                <c:pt idx="193">
                  <c:v>4.3499999999999996</c:v>
                </c:pt>
                <c:pt idx="194">
                  <c:v>1.42</c:v>
                </c:pt>
                <c:pt idx="195">
                  <c:v>0</c:v>
                </c:pt>
                <c:pt idx="196">
                  <c:v>3.38</c:v>
                </c:pt>
                <c:pt idx="197">
                  <c:v>6.82</c:v>
                </c:pt>
                <c:pt idx="199">
                  <c:v>0</c:v>
                </c:pt>
                <c:pt idx="200">
                  <c:v>9.8000000000000007</c:v>
                </c:pt>
                <c:pt idx="201">
                  <c:v>5.68</c:v>
                </c:pt>
                <c:pt idx="202">
                  <c:v>5.89</c:v>
                </c:pt>
                <c:pt idx="203">
                  <c:v>0</c:v>
                </c:pt>
                <c:pt idx="204">
                  <c:v>0</c:v>
                </c:pt>
                <c:pt idx="205">
                  <c:v>0</c:v>
                </c:pt>
                <c:pt idx="206">
                  <c:v>0</c:v>
                </c:pt>
                <c:pt idx="207">
                  <c:v>0</c:v>
                </c:pt>
                <c:pt idx="208">
                  <c:v>0</c:v>
                </c:pt>
                <c:pt idx="209">
                  <c:v>9.8000000000000007</c:v>
                </c:pt>
                <c:pt idx="210">
                  <c:v>0.83</c:v>
                </c:pt>
                <c:pt idx="211">
                  <c:v>0</c:v>
                </c:pt>
                <c:pt idx="212">
                  <c:v>0.77</c:v>
                </c:pt>
                <c:pt idx="213">
                  <c:v>3.01</c:v>
                </c:pt>
                <c:pt idx="214">
                  <c:v>2.8</c:v>
                </c:pt>
                <c:pt idx="215">
                  <c:v>3.5</c:v>
                </c:pt>
                <c:pt idx="216">
                  <c:v>7.14</c:v>
                </c:pt>
                <c:pt idx="217">
                  <c:v>7.77</c:v>
                </c:pt>
                <c:pt idx="220">
                  <c:v>0</c:v>
                </c:pt>
                <c:pt idx="221">
                  <c:v>0</c:v>
                </c:pt>
                <c:pt idx="222">
                  <c:v>3.74</c:v>
                </c:pt>
                <c:pt idx="223">
                  <c:v>1.57</c:v>
                </c:pt>
                <c:pt idx="224">
                  <c:v>1.02</c:v>
                </c:pt>
                <c:pt idx="225">
                  <c:v>3.77</c:v>
                </c:pt>
                <c:pt idx="226">
                  <c:v>20.43</c:v>
                </c:pt>
                <c:pt idx="227">
                  <c:v>2.5499999999999998</c:v>
                </c:pt>
                <c:pt idx="228">
                  <c:v>0</c:v>
                </c:pt>
                <c:pt idx="229">
                  <c:v>14.68</c:v>
                </c:pt>
                <c:pt idx="230">
                  <c:v>9.01</c:v>
                </c:pt>
                <c:pt idx="231">
                  <c:v>2.0099999999999998</c:v>
                </c:pt>
                <c:pt idx="232">
                  <c:v>6</c:v>
                </c:pt>
                <c:pt idx="233">
                  <c:v>0.5</c:v>
                </c:pt>
                <c:pt idx="234">
                  <c:v>0.42</c:v>
                </c:pt>
                <c:pt idx="235">
                  <c:v>0.77</c:v>
                </c:pt>
                <c:pt idx="236">
                  <c:v>0</c:v>
                </c:pt>
                <c:pt idx="237">
                  <c:v>0.88</c:v>
                </c:pt>
                <c:pt idx="238">
                  <c:v>5.09</c:v>
                </c:pt>
                <c:pt idx="239">
                  <c:v>1.02</c:v>
                </c:pt>
                <c:pt idx="240">
                  <c:v>0</c:v>
                </c:pt>
                <c:pt idx="241">
                  <c:v>2</c:v>
                </c:pt>
                <c:pt idx="242">
                  <c:v>22.89</c:v>
                </c:pt>
                <c:pt idx="243">
                  <c:v>14</c:v>
                </c:pt>
                <c:pt idx="244">
                  <c:v>0.72</c:v>
                </c:pt>
                <c:pt idx="245">
                  <c:v>1.8</c:v>
                </c:pt>
                <c:pt idx="288">
                  <c:v>0.99</c:v>
                </c:pt>
                <c:pt idx="289">
                  <c:v>0.1</c:v>
                </c:pt>
                <c:pt idx="291">
                  <c:v>0.37</c:v>
                </c:pt>
                <c:pt idx="292">
                  <c:v>0.51</c:v>
                </c:pt>
                <c:pt idx="293">
                  <c:v>7.41</c:v>
                </c:pt>
                <c:pt idx="294">
                  <c:v>3.01</c:v>
                </c:pt>
                <c:pt idx="295">
                  <c:v>3.63</c:v>
                </c:pt>
                <c:pt idx="297">
                  <c:v>2</c:v>
                </c:pt>
                <c:pt idx="298">
                  <c:v>0.45</c:v>
                </c:pt>
                <c:pt idx="344">
                  <c:v>0</c:v>
                </c:pt>
                <c:pt idx="345">
                  <c:v>19.05</c:v>
                </c:pt>
                <c:pt idx="346">
                  <c:v>24.48</c:v>
                </c:pt>
                <c:pt idx="347">
                  <c:v>22.73</c:v>
                </c:pt>
                <c:pt idx="348">
                  <c:v>28.36</c:v>
                </c:pt>
                <c:pt idx="349">
                  <c:v>6.14</c:v>
                </c:pt>
                <c:pt idx="350">
                  <c:v>2.94</c:v>
                </c:pt>
                <c:pt idx="351">
                  <c:v>0.91</c:v>
                </c:pt>
                <c:pt idx="352">
                  <c:v>7.47</c:v>
                </c:pt>
                <c:pt idx="353">
                  <c:v>1.79</c:v>
                </c:pt>
                <c:pt idx="354">
                  <c:v>1.42</c:v>
                </c:pt>
                <c:pt idx="355">
                  <c:v>1.35</c:v>
                </c:pt>
                <c:pt idx="356">
                  <c:v>2</c:v>
                </c:pt>
                <c:pt idx="357">
                  <c:v>1.5</c:v>
                </c:pt>
                <c:pt idx="358">
                  <c:v>1.72</c:v>
                </c:pt>
                <c:pt idx="359">
                  <c:v>15.55</c:v>
                </c:pt>
                <c:pt idx="360">
                  <c:v>15.37</c:v>
                </c:pt>
                <c:pt idx="361">
                  <c:v>11.38</c:v>
                </c:pt>
                <c:pt idx="362">
                  <c:v>6.9</c:v>
                </c:pt>
                <c:pt idx="363">
                  <c:v>6.3</c:v>
                </c:pt>
                <c:pt idx="364">
                  <c:v>2.4</c:v>
                </c:pt>
                <c:pt idx="365">
                  <c:v>6.77</c:v>
                </c:pt>
                <c:pt idx="366">
                  <c:v>9.33</c:v>
                </c:pt>
                <c:pt idx="367">
                  <c:v>8.19</c:v>
                </c:pt>
                <c:pt idx="368">
                  <c:v>9.44</c:v>
                </c:pt>
                <c:pt idx="369">
                  <c:v>2</c:v>
                </c:pt>
                <c:pt idx="370">
                  <c:v>7.33</c:v>
                </c:pt>
                <c:pt idx="371">
                  <c:v>9.0299999999999994</c:v>
                </c:pt>
                <c:pt idx="372">
                  <c:v>4.22</c:v>
                </c:pt>
                <c:pt idx="373">
                  <c:v>8.1300000000000008</c:v>
                </c:pt>
                <c:pt idx="374">
                  <c:v>6.23</c:v>
                </c:pt>
                <c:pt idx="375">
                  <c:v>10.77</c:v>
                </c:pt>
                <c:pt idx="376">
                  <c:v>13.83</c:v>
                </c:pt>
                <c:pt idx="377">
                  <c:v>0.2</c:v>
                </c:pt>
                <c:pt idx="378">
                  <c:v>13.89</c:v>
                </c:pt>
                <c:pt idx="380">
                  <c:v>0</c:v>
                </c:pt>
                <c:pt idx="381">
                  <c:v>2.87</c:v>
                </c:pt>
                <c:pt idx="382">
                  <c:v>0.62</c:v>
                </c:pt>
                <c:pt idx="383">
                  <c:v>9.6999999999999993</c:v>
                </c:pt>
                <c:pt idx="384">
                  <c:v>4.84</c:v>
                </c:pt>
                <c:pt idx="385">
                  <c:v>11.43</c:v>
                </c:pt>
                <c:pt idx="386">
                  <c:v>7.86</c:v>
                </c:pt>
                <c:pt idx="387">
                  <c:v>8.76</c:v>
                </c:pt>
                <c:pt idx="388">
                  <c:v>10.91</c:v>
                </c:pt>
                <c:pt idx="389">
                  <c:v>7.82</c:v>
                </c:pt>
                <c:pt idx="390">
                  <c:v>6.59</c:v>
                </c:pt>
                <c:pt idx="391">
                  <c:v>16.8</c:v>
                </c:pt>
                <c:pt idx="392">
                  <c:v>4.4400000000000004</c:v>
                </c:pt>
                <c:pt idx="393">
                  <c:v>10</c:v>
                </c:pt>
                <c:pt idx="394">
                  <c:v>6.35</c:v>
                </c:pt>
                <c:pt idx="395">
                  <c:v>8.11</c:v>
                </c:pt>
                <c:pt idx="396">
                  <c:v>6.44</c:v>
                </c:pt>
                <c:pt idx="397">
                  <c:v>12.33</c:v>
                </c:pt>
                <c:pt idx="398">
                  <c:v>9.43</c:v>
                </c:pt>
                <c:pt idx="399">
                  <c:v>7.72</c:v>
                </c:pt>
                <c:pt idx="400">
                  <c:v>10.119999999999999</c:v>
                </c:pt>
                <c:pt idx="401">
                  <c:v>8.31</c:v>
                </c:pt>
                <c:pt idx="402">
                  <c:v>15.2</c:v>
                </c:pt>
                <c:pt idx="403">
                  <c:v>7.34</c:v>
                </c:pt>
                <c:pt idx="404">
                  <c:v>6.87</c:v>
                </c:pt>
                <c:pt idx="405">
                  <c:v>8.5</c:v>
                </c:pt>
                <c:pt idx="406">
                  <c:v>9.0299999999999994</c:v>
                </c:pt>
                <c:pt idx="407">
                  <c:v>13.65</c:v>
                </c:pt>
                <c:pt idx="408">
                  <c:v>10.36</c:v>
                </c:pt>
                <c:pt idx="409">
                  <c:v>8.65</c:v>
                </c:pt>
                <c:pt idx="410">
                  <c:v>11.29</c:v>
                </c:pt>
                <c:pt idx="411">
                  <c:v>10.83</c:v>
                </c:pt>
                <c:pt idx="412">
                  <c:v>10.84</c:v>
                </c:pt>
                <c:pt idx="413">
                  <c:v>8.9700000000000006</c:v>
                </c:pt>
                <c:pt idx="414">
                  <c:v>2.5</c:v>
                </c:pt>
                <c:pt idx="415">
                  <c:v>14.79</c:v>
                </c:pt>
                <c:pt idx="416">
                  <c:v>7.37</c:v>
                </c:pt>
                <c:pt idx="417">
                  <c:v>11.89</c:v>
                </c:pt>
                <c:pt idx="418">
                  <c:v>12.05</c:v>
                </c:pt>
                <c:pt idx="419">
                  <c:v>7.44</c:v>
                </c:pt>
                <c:pt idx="420">
                  <c:v>13.06</c:v>
                </c:pt>
                <c:pt idx="421">
                  <c:v>11.84</c:v>
                </c:pt>
                <c:pt idx="422">
                  <c:v>12.09</c:v>
                </c:pt>
                <c:pt idx="423">
                  <c:v>13.02</c:v>
                </c:pt>
                <c:pt idx="424">
                  <c:v>5.63</c:v>
                </c:pt>
                <c:pt idx="425">
                  <c:v>9</c:v>
                </c:pt>
                <c:pt idx="426">
                  <c:v>5</c:v>
                </c:pt>
                <c:pt idx="427">
                  <c:v>8.18</c:v>
                </c:pt>
                <c:pt idx="428">
                  <c:v>9.0399999999999991</c:v>
                </c:pt>
                <c:pt idx="429">
                  <c:v>8.65</c:v>
                </c:pt>
                <c:pt idx="430">
                  <c:v>6.72</c:v>
                </c:pt>
                <c:pt idx="431">
                  <c:v>10</c:v>
                </c:pt>
                <c:pt idx="432">
                  <c:v>11.58</c:v>
                </c:pt>
                <c:pt idx="433">
                  <c:v>9.61</c:v>
                </c:pt>
                <c:pt idx="434">
                  <c:v>7.05</c:v>
                </c:pt>
                <c:pt idx="435">
                  <c:v>10.85</c:v>
                </c:pt>
                <c:pt idx="436">
                  <c:v>9.25</c:v>
                </c:pt>
                <c:pt idx="437">
                  <c:v>6.95</c:v>
                </c:pt>
                <c:pt idx="438">
                  <c:v>2.5</c:v>
                </c:pt>
                <c:pt idx="439">
                  <c:v>8.9</c:v>
                </c:pt>
                <c:pt idx="440">
                  <c:v>8.3000000000000007</c:v>
                </c:pt>
                <c:pt idx="441">
                  <c:v>4.6500000000000004</c:v>
                </c:pt>
                <c:pt idx="442">
                  <c:v>7.6</c:v>
                </c:pt>
                <c:pt idx="444">
                  <c:v>0</c:v>
                </c:pt>
                <c:pt idx="445">
                  <c:v>7.89</c:v>
                </c:pt>
                <c:pt idx="446">
                  <c:v>10.33</c:v>
                </c:pt>
                <c:pt idx="447">
                  <c:v>6</c:v>
                </c:pt>
                <c:pt idx="448">
                  <c:v>5.03</c:v>
                </c:pt>
                <c:pt idx="449">
                  <c:v>5.73</c:v>
                </c:pt>
                <c:pt idx="450">
                  <c:v>2.71</c:v>
                </c:pt>
                <c:pt idx="452">
                  <c:v>0</c:v>
                </c:pt>
                <c:pt idx="453">
                  <c:v>11.7</c:v>
                </c:pt>
                <c:pt idx="454">
                  <c:v>14.34</c:v>
                </c:pt>
                <c:pt idx="455">
                  <c:v>9.7100000000000009</c:v>
                </c:pt>
                <c:pt idx="456">
                  <c:v>3.2</c:v>
                </c:pt>
                <c:pt idx="457">
                  <c:v>10.242000000000001</c:v>
                </c:pt>
                <c:pt idx="458">
                  <c:v>12.17</c:v>
                </c:pt>
                <c:pt idx="459">
                  <c:v>14.55</c:v>
                </c:pt>
                <c:pt idx="460">
                  <c:v>12.28</c:v>
                </c:pt>
                <c:pt idx="461">
                  <c:v>5.17</c:v>
                </c:pt>
                <c:pt idx="462">
                  <c:v>6.88</c:v>
                </c:pt>
                <c:pt idx="463">
                  <c:v>13.77</c:v>
                </c:pt>
                <c:pt idx="464">
                  <c:v>12.67</c:v>
                </c:pt>
                <c:pt idx="465">
                  <c:v>13.1</c:v>
                </c:pt>
                <c:pt idx="466">
                  <c:v>14.74</c:v>
                </c:pt>
                <c:pt idx="467">
                  <c:v>11.44</c:v>
                </c:pt>
                <c:pt idx="468">
                  <c:v>10.56</c:v>
                </c:pt>
                <c:pt idx="469">
                  <c:v>12.73</c:v>
                </c:pt>
                <c:pt idx="470">
                  <c:v>10.31</c:v>
                </c:pt>
                <c:pt idx="471">
                  <c:v>8.8800000000000008</c:v>
                </c:pt>
                <c:pt idx="472">
                  <c:v>12.99</c:v>
                </c:pt>
                <c:pt idx="473">
                  <c:v>9.43</c:v>
                </c:pt>
                <c:pt idx="474">
                  <c:v>11.12</c:v>
                </c:pt>
                <c:pt idx="476">
                  <c:v>0</c:v>
                </c:pt>
                <c:pt idx="477">
                  <c:v>5.49</c:v>
                </c:pt>
                <c:pt idx="478">
                  <c:v>4.87</c:v>
                </c:pt>
                <c:pt idx="479">
                  <c:v>6.08</c:v>
                </c:pt>
                <c:pt idx="480">
                  <c:v>2.2599999999999998</c:v>
                </c:pt>
                <c:pt idx="481">
                  <c:v>6.6</c:v>
                </c:pt>
                <c:pt idx="482">
                  <c:v>14.08</c:v>
                </c:pt>
                <c:pt idx="483">
                  <c:v>12.73</c:v>
                </c:pt>
                <c:pt idx="484">
                  <c:v>5.5</c:v>
                </c:pt>
                <c:pt idx="485">
                  <c:v>4.38</c:v>
                </c:pt>
                <c:pt idx="486">
                  <c:v>2.0099999999999998</c:v>
                </c:pt>
                <c:pt idx="487">
                  <c:v>3.71</c:v>
                </c:pt>
                <c:pt idx="489">
                  <c:v>0</c:v>
                </c:pt>
                <c:pt idx="490">
                  <c:v>11</c:v>
                </c:pt>
                <c:pt idx="491">
                  <c:v>14</c:v>
                </c:pt>
                <c:pt idx="492">
                  <c:v>0.7</c:v>
                </c:pt>
                <c:pt idx="493">
                  <c:v>11.46</c:v>
                </c:pt>
                <c:pt idx="494">
                  <c:v>21.7</c:v>
                </c:pt>
                <c:pt idx="495">
                  <c:v>7.0000000000000007E-2</c:v>
                </c:pt>
                <c:pt idx="496">
                  <c:v>32</c:v>
                </c:pt>
                <c:pt idx="497">
                  <c:v>10.130000000000001</c:v>
                </c:pt>
                <c:pt idx="498">
                  <c:v>10.130000000000001</c:v>
                </c:pt>
                <c:pt idx="499">
                  <c:v>9.2200000000000006</c:v>
                </c:pt>
                <c:pt idx="500">
                  <c:v>10.029999999999999</c:v>
                </c:pt>
                <c:pt idx="502">
                  <c:v>0</c:v>
                </c:pt>
                <c:pt idx="503">
                  <c:v>9.0500000000000007</c:v>
                </c:pt>
                <c:pt idx="504">
                  <c:v>2.75</c:v>
                </c:pt>
                <c:pt idx="505">
                  <c:v>6.3</c:v>
                </c:pt>
                <c:pt idx="506">
                  <c:v>14</c:v>
                </c:pt>
                <c:pt idx="507">
                  <c:v>11.23</c:v>
                </c:pt>
                <c:pt idx="508">
                  <c:v>5.55</c:v>
                </c:pt>
                <c:pt idx="509">
                  <c:v>3.9</c:v>
                </c:pt>
                <c:pt idx="510">
                  <c:v>7.1</c:v>
                </c:pt>
                <c:pt idx="511">
                  <c:v>4.55</c:v>
                </c:pt>
                <c:pt idx="512">
                  <c:v>3.6</c:v>
                </c:pt>
                <c:pt idx="513">
                  <c:v>2.5099999999999998</c:v>
                </c:pt>
                <c:pt idx="514">
                  <c:v>0</c:v>
                </c:pt>
                <c:pt idx="515">
                  <c:v>10.33</c:v>
                </c:pt>
                <c:pt idx="516">
                  <c:v>9.0299999999999994</c:v>
                </c:pt>
                <c:pt idx="517">
                  <c:v>3.57</c:v>
                </c:pt>
                <c:pt idx="518">
                  <c:v>4.4400000000000004</c:v>
                </c:pt>
                <c:pt idx="519">
                  <c:v>9.1300000000000008</c:v>
                </c:pt>
                <c:pt idx="520">
                  <c:v>11.27</c:v>
                </c:pt>
                <c:pt idx="521">
                  <c:v>13.15</c:v>
                </c:pt>
                <c:pt idx="522">
                  <c:v>5.72</c:v>
                </c:pt>
                <c:pt idx="523">
                  <c:v>12.16</c:v>
                </c:pt>
                <c:pt idx="524">
                  <c:v>15.64</c:v>
                </c:pt>
                <c:pt idx="526">
                  <c:v>0</c:v>
                </c:pt>
                <c:pt idx="528">
                  <c:v>0.11</c:v>
                </c:pt>
                <c:pt idx="529">
                  <c:v>12.7</c:v>
                </c:pt>
                <c:pt idx="530">
                  <c:v>12.33</c:v>
                </c:pt>
                <c:pt idx="531">
                  <c:v>18.37</c:v>
                </c:pt>
                <c:pt idx="534">
                  <c:v>3.23</c:v>
                </c:pt>
                <c:pt idx="536">
                  <c:v>0</c:v>
                </c:pt>
                <c:pt idx="538">
                  <c:v>10.48</c:v>
                </c:pt>
                <c:pt idx="539">
                  <c:v>9.07</c:v>
                </c:pt>
                <c:pt idx="540">
                  <c:v>16.38</c:v>
                </c:pt>
                <c:pt idx="541">
                  <c:v>12.27</c:v>
                </c:pt>
                <c:pt idx="542">
                  <c:v>9.1300000000000008</c:v>
                </c:pt>
                <c:pt idx="543">
                  <c:v>14.51</c:v>
                </c:pt>
                <c:pt idx="544">
                  <c:v>7.1</c:v>
                </c:pt>
                <c:pt idx="545">
                  <c:v>10</c:v>
                </c:pt>
                <c:pt idx="546">
                  <c:v>3.4</c:v>
                </c:pt>
                <c:pt idx="547">
                  <c:v>4.3600000000000003</c:v>
                </c:pt>
                <c:pt idx="548">
                  <c:v>21.72</c:v>
                </c:pt>
                <c:pt idx="550">
                  <c:v>9</c:v>
                </c:pt>
                <c:pt idx="551">
                  <c:v>8.77</c:v>
                </c:pt>
                <c:pt idx="552">
                  <c:v>9.43</c:v>
                </c:pt>
                <c:pt idx="554">
                  <c:v>6.04</c:v>
                </c:pt>
                <c:pt idx="557">
                  <c:v>0</c:v>
                </c:pt>
                <c:pt idx="558">
                  <c:v>0</c:v>
                </c:pt>
                <c:pt idx="559">
                  <c:v>3.34</c:v>
                </c:pt>
                <c:pt idx="560">
                  <c:v>0.7</c:v>
                </c:pt>
                <c:pt idx="561">
                  <c:v>0.68</c:v>
                </c:pt>
                <c:pt idx="562">
                  <c:v>2.48</c:v>
                </c:pt>
                <c:pt idx="563">
                  <c:v>6.8</c:v>
                </c:pt>
                <c:pt idx="565">
                  <c:v>0</c:v>
                </c:pt>
                <c:pt idx="566">
                  <c:v>13.87</c:v>
                </c:pt>
                <c:pt idx="567">
                  <c:v>16.260000000000002</c:v>
                </c:pt>
                <c:pt idx="568">
                  <c:v>14.01</c:v>
                </c:pt>
                <c:pt idx="569">
                  <c:v>2.62</c:v>
                </c:pt>
                <c:pt idx="570">
                  <c:v>8.9</c:v>
                </c:pt>
                <c:pt idx="572">
                  <c:v>8.64</c:v>
                </c:pt>
                <c:pt idx="573">
                  <c:v>3.96</c:v>
                </c:pt>
                <c:pt idx="574">
                  <c:v>4.71</c:v>
                </c:pt>
                <c:pt idx="575">
                  <c:v>2.35</c:v>
                </c:pt>
                <c:pt idx="576">
                  <c:v>10</c:v>
                </c:pt>
                <c:pt idx="577">
                  <c:v>15.98</c:v>
                </c:pt>
                <c:pt idx="578">
                  <c:v>9.17</c:v>
                </c:pt>
                <c:pt idx="579">
                  <c:v>15.34</c:v>
                </c:pt>
                <c:pt idx="580">
                  <c:v>12.4</c:v>
                </c:pt>
                <c:pt idx="581">
                  <c:v>10.93</c:v>
                </c:pt>
                <c:pt idx="583">
                  <c:v>7.6</c:v>
                </c:pt>
                <c:pt idx="584">
                  <c:v>11.28</c:v>
                </c:pt>
                <c:pt idx="585">
                  <c:v>14.5</c:v>
                </c:pt>
                <c:pt idx="586">
                  <c:v>12.73</c:v>
                </c:pt>
                <c:pt idx="587">
                  <c:v>8.51</c:v>
                </c:pt>
                <c:pt idx="588">
                  <c:v>11.56</c:v>
                </c:pt>
                <c:pt idx="589">
                  <c:v>15.1</c:v>
                </c:pt>
                <c:pt idx="590">
                  <c:v>11.28</c:v>
                </c:pt>
                <c:pt idx="592">
                  <c:v>12.3</c:v>
                </c:pt>
                <c:pt idx="593">
                  <c:v>11.8</c:v>
                </c:pt>
                <c:pt idx="594">
                  <c:v>0</c:v>
                </c:pt>
                <c:pt idx="596">
                  <c:v>7.86</c:v>
                </c:pt>
                <c:pt idx="597">
                  <c:v>8.42</c:v>
                </c:pt>
                <c:pt idx="598">
                  <c:v>7.8</c:v>
                </c:pt>
                <c:pt idx="600">
                  <c:v>4.96</c:v>
                </c:pt>
                <c:pt idx="601">
                  <c:v>4.71</c:v>
                </c:pt>
                <c:pt idx="602">
                  <c:v>3.5</c:v>
                </c:pt>
                <c:pt idx="603">
                  <c:v>9.24</c:v>
                </c:pt>
                <c:pt idx="605">
                  <c:v>4.3600000000000003</c:v>
                </c:pt>
                <c:pt idx="606">
                  <c:v>4.28</c:v>
                </c:pt>
                <c:pt idx="607">
                  <c:v>5</c:v>
                </c:pt>
                <c:pt idx="608">
                  <c:v>6.04</c:v>
                </c:pt>
                <c:pt idx="609">
                  <c:v>4.3600000000000003</c:v>
                </c:pt>
                <c:pt idx="610">
                  <c:v>11.2</c:v>
                </c:pt>
                <c:pt idx="611">
                  <c:v>4.53</c:v>
                </c:pt>
                <c:pt idx="612">
                  <c:v>2.94</c:v>
                </c:pt>
                <c:pt idx="613">
                  <c:v>9.82</c:v>
                </c:pt>
                <c:pt idx="614">
                  <c:v>5.89</c:v>
                </c:pt>
                <c:pt idx="615">
                  <c:v>1.75</c:v>
                </c:pt>
                <c:pt idx="617">
                  <c:v>2.75</c:v>
                </c:pt>
                <c:pt idx="618">
                  <c:v>2.5</c:v>
                </c:pt>
                <c:pt idx="619">
                  <c:v>1.64</c:v>
                </c:pt>
                <c:pt idx="620">
                  <c:v>2.36</c:v>
                </c:pt>
                <c:pt idx="621">
                  <c:v>4.78</c:v>
                </c:pt>
                <c:pt idx="622">
                  <c:v>1.25</c:v>
                </c:pt>
                <c:pt idx="623">
                  <c:v>0.75</c:v>
                </c:pt>
                <c:pt idx="624">
                  <c:v>2.12</c:v>
                </c:pt>
                <c:pt idx="625">
                  <c:v>2.04</c:v>
                </c:pt>
                <c:pt idx="626">
                  <c:v>10.39</c:v>
                </c:pt>
                <c:pt idx="627">
                  <c:v>0.75</c:v>
                </c:pt>
                <c:pt idx="628">
                  <c:v>1.75</c:v>
                </c:pt>
                <c:pt idx="629">
                  <c:v>1.25</c:v>
                </c:pt>
                <c:pt idx="630">
                  <c:v>1.83</c:v>
                </c:pt>
                <c:pt idx="631">
                  <c:v>1.25</c:v>
                </c:pt>
                <c:pt idx="632">
                  <c:v>1.5</c:v>
                </c:pt>
                <c:pt idx="633">
                  <c:v>1.5</c:v>
                </c:pt>
                <c:pt idx="634">
                  <c:v>4.29</c:v>
                </c:pt>
                <c:pt idx="635">
                  <c:v>0</c:v>
                </c:pt>
                <c:pt idx="636">
                  <c:v>0</c:v>
                </c:pt>
                <c:pt idx="637">
                  <c:v>2.4500000000000002</c:v>
                </c:pt>
                <c:pt idx="638">
                  <c:v>3.51</c:v>
                </c:pt>
                <c:pt idx="639">
                  <c:v>2.25</c:v>
                </c:pt>
                <c:pt idx="640">
                  <c:v>0</c:v>
                </c:pt>
                <c:pt idx="641">
                  <c:v>3.68</c:v>
                </c:pt>
                <c:pt idx="643">
                  <c:v>19.66</c:v>
                </c:pt>
                <c:pt idx="644">
                  <c:v>26.74</c:v>
                </c:pt>
                <c:pt idx="646">
                  <c:v>0.32</c:v>
                </c:pt>
                <c:pt idx="647">
                  <c:v>9.64</c:v>
                </c:pt>
                <c:pt idx="648">
                  <c:v>10.1</c:v>
                </c:pt>
                <c:pt idx="649">
                  <c:v>6.35</c:v>
                </c:pt>
                <c:pt idx="650">
                  <c:v>0.63</c:v>
                </c:pt>
                <c:pt idx="654">
                  <c:v>10.68</c:v>
                </c:pt>
                <c:pt idx="655">
                  <c:v>9.8800000000000008</c:v>
                </c:pt>
                <c:pt idx="656">
                  <c:v>17.149999999999999</c:v>
                </c:pt>
                <c:pt idx="657">
                  <c:v>12.13</c:v>
                </c:pt>
                <c:pt idx="658">
                  <c:v>7</c:v>
                </c:pt>
                <c:pt idx="660">
                  <c:v>13.1</c:v>
                </c:pt>
                <c:pt idx="661">
                  <c:v>24.08</c:v>
                </c:pt>
                <c:pt idx="662">
                  <c:v>6.32</c:v>
                </c:pt>
                <c:pt idx="663">
                  <c:v>10.8</c:v>
                </c:pt>
                <c:pt idx="664">
                  <c:v>10.72</c:v>
                </c:pt>
                <c:pt idx="665">
                  <c:v>12.75</c:v>
                </c:pt>
                <c:pt idx="666">
                  <c:v>12.78</c:v>
                </c:pt>
                <c:pt idx="667">
                  <c:v>11.89</c:v>
                </c:pt>
                <c:pt idx="668">
                  <c:v>11.15</c:v>
                </c:pt>
                <c:pt idx="669">
                  <c:v>11.24</c:v>
                </c:pt>
                <c:pt idx="670">
                  <c:v>11.91</c:v>
                </c:pt>
                <c:pt idx="671">
                  <c:v>8.52</c:v>
                </c:pt>
                <c:pt idx="672">
                  <c:v>11.89</c:v>
                </c:pt>
                <c:pt idx="673">
                  <c:v>10.62</c:v>
                </c:pt>
                <c:pt idx="674">
                  <c:v>12.96</c:v>
                </c:pt>
                <c:pt idx="675">
                  <c:v>10.15</c:v>
                </c:pt>
                <c:pt idx="676">
                  <c:v>1.63</c:v>
                </c:pt>
                <c:pt idx="677">
                  <c:v>15.14</c:v>
                </c:pt>
                <c:pt idx="678">
                  <c:v>10.72</c:v>
                </c:pt>
                <c:pt idx="679">
                  <c:v>1.46</c:v>
                </c:pt>
                <c:pt idx="680">
                  <c:v>14.32</c:v>
                </c:pt>
                <c:pt idx="681">
                  <c:v>5.56</c:v>
                </c:pt>
                <c:pt idx="682">
                  <c:v>2.85</c:v>
                </c:pt>
                <c:pt idx="683">
                  <c:v>15.84</c:v>
                </c:pt>
                <c:pt idx="684">
                  <c:v>15</c:v>
                </c:pt>
                <c:pt idx="685">
                  <c:v>15.2</c:v>
                </c:pt>
                <c:pt idx="686">
                  <c:v>11</c:v>
                </c:pt>
                <c:pt idx="688">
                  <c:v>9.61</c:v>
                </c:pt>
                <c:pt idx="689">
                  <c:v>12.57</c:v>
                </c:pt>
                <c:pt idx="690">
                  <c:v>6.38</c:v>
                </c:pt>
                <c:pt idx="691">
                  <c:v>10.220000000000001</c:v>
                </c:pt>
                <c:pt idx="692">
                  <c:v>7.86</c:v>
                </c:pt>
                <c:pt idx="693">
                  <c:v>9.17</c:v>
                </c:pt>
                <c:pt idx="694">
                  <c:v>15.11</c:v>
                </c:pt>
                <c:pt idx="695">
                  <c:v>12.51</c:v>
                </c:pt>
                <c:pt idx="696">
                  <c:v>12.8</c:v>
                </c:pt>
                <c:pt idx="697">
                  <c:v>17.2</c:v>
                </c:pt>
                <c:pt idx="698">
                  <c:v>7</c:v>
                </c:pt>
                <c:pt idx="699">
                  <c:v>3.02</c:v>
                </c:pt>
                <c:pt idx="700">
                  <c:v>1.01</c:v>
                </c:pt>
                <c:pt idx="701">
                  <c:v>15.72</c:v>
                </c:pt>
                <c:pt idx="702">
                  <c:v>13.5</c:v>
                </c:pt>
                <c:pt idx="703">
                  <c:v>7.86</c:v>
                </c:pt>
                <c:pt idx="704">
                  <c:v>3</c:v>
                </c:pt>
                <c:pt idx="705">
                  <c:v>28.3</c:v>
                </c:pt>
                <c:pt idx="706">
                  <c:v>11.72</c:v>
                </c:pt>
                <c:pt idx="707">
                  <c:v>15.72</c:v>
                </c:pt>
                <c:pt idx="708">
                  <c:v>10.54</c:v>
                </c:pt>
                <c:pt idx="709">
                  <c:v>10.91</c:v>
                </c:pt>
                <c:pt idx="710">
                  <c:v>3</c:v>
                </c:pt>
                <c:pt idx="711">
                  <c:v>14.22</c:v>
                </c:pt>
                <c:pt idx="712">
                  <c:v>3.14</c:v>
                </c:pt>
                <c:pt idx="713">
                  <c:v>6.33</c:v>
                </c:pt>
                <c:pt idx="715">
                  <c:v>12.13</c:v>
                </c:pt>
                <c:pt idx="716">
                  <c:v>6.85</c:v>
                </c:pt>
                <c:pt idx="717">
                  <c:v>8.23</c:v>
                </c:pt>
                <c:pt idx="718">
                  <c:v>11.3</c:v>
                </c:pt>
                <c:pt idx="719">
                  <c:v>6</c:v>
                </c:pt>
                <c:pt idx="720">
                  <c:v>13.62</c:v>
                </c:pt>
                <c:pt idx="721">
                  <c:v>10.4</c:v>
                </c:pt>
                <c:pt idx="722">
                  <c:v>10.029999999999999</c:v>
                </c:pt>
                <c:pt idx="723">
                  <c:v>10.7</c:v>
                </c:pt>
                <c:pt idx="724">
                  <c:v>13.1</c:v>
                </c:pt>
                <c:pt idx="725">
                  <c:v>13.36</c:v>
                </c:pt>
                <c:pt idx="726">
                  <c:v>7.4</c:v>
                </c:pt>
                <c:pt idx="727">
                  <c:v>0</c:v>
                </c:pt>
                <c:pt idx="729">
                  <c:v>3.58</c:v>
                </c:pt>
                <c:pt idx="730">
                  <c:v>10.73</c:v>
                </c:pt>
                <c:pt idx="731">
                  <c:v>0.12</c:v>
                </c:pt>
                <c:pt idx="732">
                  <c:v>10.220000000000001</c:v>
                </c:pt>
                <c:pt idx="733">
                  <c:v>10.15</c:v>
                </c:pt>
                <c:pt idx="734">
                  <c:v>13.22</c:v>
                </c:pt>
                <c:pt idx="735">
                  <c:v>15.17</c:v>
                </c:pt>
                <c:pt idx="736">
                  <c:v>4.67</c:v>
                </c:pt>
                <c:pt idx="737">
                  <c:v>1.59</c:v>
                </c:pt>
                <c:pt idx="738">
                  <c:v>0</c:v>
                </c:pt>
                <c:pt idx="739">
                  <c:v>0.78</c:v>
                </c:pt>
                <c:pt idx="740">
                  <c:v>0</c:v>
                </c:pt>
                <c:pt idx="741">
                  <c:v>7.86</c:v>
                </c:pt>
                <c:pt idx="742">
                  <c:v>5.24</c:v>
                </c:pt>
                <c:pt idx="743">
                  <c:v>0</c:v>
                </c:pt>
                <c:pt idx="744">
                  <c:v>0</c:v>
                </c:pt>
                <c:pt idx="745">
                  <c:v>0</c:v>
                </c:pt>
                <c:pt idx="746">
                  <c:v>13.87</c:v>
                </c:pt>
                <c:pt idx="748">
                  <c:v>7.21</c:v>
                </c:pt>
                <c:pt idx="749">
                  <c:v>8.02</c:v>
                </c:pt>
                <c:pt idx="751">
                  <c:v>6.7</c:v>
                </c:pt>
                <c:pt idx="752">
                  <c:v>6.44</c:v>
                </c:pt>
                <c:pt idx="753">
                  <c:v>9.0299999999999994</c:v>
                </c:pt>
                <c:pt idx="754">
                  <c:v>9.32</c:v>
                </c:pt>
                <c:pt idx="755">
                  <c:v>5.8</c:v>
                </c:pt>
                <c:pt idx="756">
                  <c:v>4.7</c:v>
                </c:pt>
                <c:pt idx="757">
                  <c:v>5.2</c:v>
                </c:pt>
                <c:pt idx="758">
                  <c:v>11.64</c:v>
                </c:pt>
                <c:pt idx="759">
                  <c:v>4.3099999999999996</c:v>
                </c:pt>
                <c:pt idx="760">
                  <c:v>4.6900000000000004</c:v>
                </c:pt>
                <c:pt idx="761">
                  <c:v>4.3</c:v>
                </c:pt>
                <c:pt idx="762">
                  <c:v>8.5399999999999991</c:v>
                </c:pt>
                <c:pt idx="763">
                  <c:v>11.21</c:v>
                </c:pt>
                <c:pt idx="764">
                  <c:v>7.73</c:v>
                </c:pt>
                <c:pt idx="765">
                  <c:v>8.73</c:v>
                </c:pt>
                <c:pt idx="766">
                  <c:v>11.51</c:v>
                </c:pt>
                <c:pt idx="767">
                  <c:v>10.55</c:v>
                </c:pt>
                <c:pt idx="768">
                  <c:v>10.66</c:v>
                </c:pt>
                <c:pt idx="769">
                  <c:v>9.56</c:v>
                </c:pt>
                <c:pt idx="772">
                  <c:v>3.74</c:v>
                </c:pt>
                <c:pt idx="773">
                  <c:v>10.46</c:v>
                </c:pt>
                <c:pt idx="774">
                  <c:v>18.86</c:v>
                </c:pt>
                <c:pt idx="775">
                  <c:v>3.12</c:v>
                </c:pt>
                <c:pt idx="776">
                  <c:v>15.46</c:v>
                </c:pt>
                <c:pt idx="777">
                  <c:v>10.8</c:v>
                </c:pt>
                <c:pt idx="778">
                  <c:v>8.1999999999999993</c:v>
                </c:pt>
                <c:pt idx="780">
                  <c:v>9.74</c:v>
                </c:pt>
                <c:pt idx="781">
                  <c:v>9.4</c:v>
                </c:pt>
                <c:pt idx="782">
                  <c:v>8.8000000000000007</c:v>
                </c:pt>
                <c:pt idx="783">
                  <c:v>8.2200000000000006</c:v>
                </c:pt>
                <c:pt idx="784">
                  <c:v>9.01</c:v>
                </c:pt>
                <c:pt idx="785">
                  <c:v>8.6199999999999992</c:v>
                </c:pt>
                <c:pt idx="786">
                  <c:v>10.53</c:v>
                </c:pt>
                <c:pt idx="787">
                  <c:v>8.06</c:v>
                </c:pt>
                <c:pt idx="788">
                  <c:v>7.52</c:v>
                </c:pt>
                <c:pt idx="789">
                  <c:v>9.43</c:v>
                </c:pt>
                <c:pt idx="790">
                  <c:v>3</c:v>
                </c:pt>
                <c:pt idx="791">
                  <c:v>8.42</c:v>
                </c:pt>
                <c:pt idx="792">
                  <c:v>12</c:v>
                </c:pt>
                <c:pt idx="793">
                  <c:v>11</c:v>
                </c:pt>
                <c:pt idx="794">
                  <c:v>2.09</c:v>
                </c:pt>
                <c:pt idx="795">
                  <c:v>11.64</c:v>
                </c:pt>
                <c:pt idx="797">
                  <c:v>15.72</c:v>
                </c:pt>
                <c:pt idx="798">
                  <c:v>7.86</c:v>
                </c:pt>
                <c:pt idx="799">
                  <c:v>0</c:v>
                </c:pt>
                <c:pt idx="800">
                  <c:v>10.88</c:v>
                </c:pt>
                <c:pt idx="801">
                  <c:v>0</c:v>
                </c:pt>
                <c:pt idx="802">
                  <c:v>6.11</c:v>
                </c:pt>
                <c:pt idx="803">
                  <c:v>5.23</c:v>
                </c:pt>
                <c:pt idx="804">
                  <c:v>2.75</c:v>
                </c:pt>
                <c:pt idx="805">
                  <c:v>16.7</c:v>
                </c:pt>
                <c:pt idx="806">
                  <c:v>25</c:v>
                </c:pt>
                <c:pt idx="807">
                  <c:v>14.85</c:v>
                </c:pt>
                <c:pt idx="809">
                  <c:v>5.16</c:v>
                </c:pt>
                <c:pt idx="810">
                  <c:v>8.4499999999999993</c:v>
                </c:pt>
                <c:pt idx="811">
                  <c:v>9.6</c:v>
                </c:pt>
                <c:pt idx="813">
                  <c:v>13.22</c:v>
                </c:pt>
                <c:pt idx="814">
                  <c:v>11.95</c:v>
                </c:pt>
                <c:pt idx="815">
                  <c:v>9.9</c:v>
                </c:pt>
                <c:pt idx="816">
                  <c:v>11.61</c:v>
                </c:pt>
                <c:pt idx="817">
                  <c:v>8.85</c:v>
                </c:pt>
                <c:pt idx="818">
                  <c:v>10.199999999999999</c:v>
                </c:pt>
                <c:pt idx="819">
                  <c:v>9.56</c:v>
                </c:pt>
                <c:pt idx="820">
                  <c:v>10.09</c:v>
                </c:pt>
                <c:pt idx="821">
                  <c:v>11.05</c:v>
                </c:pt>
                <c:pt idx="822">
                  <c:v>15.72</c:v>
                </c:pt>
                <c:pt idx="823">
                  <c:v>11.79</c:v>
                </c:pt>
                <c:pt idx="824">
                  <c:v>13.31</c:v>
                </c:pt>
                <c:pt idx="825">
                  <c:v>12.61</c:v>
                </c:pt>
                <c:pt idx="826">
                  <c:v>8.19</c:v>
                </c:pt>
                <c:pt idx="827">
                  <c:v>8.27</c:v>
                </c:pt>
                <c:pt idx="828">
                  <c:v>6.08</c:v>
                </c:pt>
                <c:pt idx="829">
                  <c:v>12.46</c:v>
                </c:pt>
                <c:pt idx="830">
                  <c:v>13.38</c:v>
                </c:pt>
                <c:pt idx="831">
                  <c:v>14.11</c:v>
                </c:pt>
                <c:pt idx="834">
                  <c:v>12.39</c:v>
                </c:pt>
                <c:pt idx="835">
                  <c:v>12.06</c:v>
                </c:pt>
                <c:pt idx="836">
                  <c:v>9.02</c:v>
                </c:pt>
                <c:pt idx="837">
                  <c:v>8.6300000000000008</c:v>
                </c:pt>
                <c:pt idx="838">
                  <c:v>3.51</c:v>
                </c:pt>
                <c:pt idx="839">
                  <c:v>6.78</c:v>
                </c:pt>
                <c:pt idx="842">
                  <c:v>7.75</c:v>
                </c:pt>
                <c:pt idx="843">
                  <c:v>10.38</c:v>
                </c:pt>
                <c:pt idx="844">
                  <c:v>0.94</c:v>
                </c:pt>
                <c:pt idx="845">
                  <c:v>17.12</c:v>
                </c:pt>
                <c:pt idx="846">
                  <c:v>9.35</c:v>
                </c:pt>
                <c:pt idx="847">
                  <c:v>7.19</c:v>
                </c:pt>
                <c:pt idx="848">
                  <c:v>11.23</c:v>
                </c:pt>
                <c:pt idx="849">
                  <c:v>6.71</c:v>
                </c:pt>
                <c:pt idx="850">
                  <c:v>12.17</c:v>
                </c:pt>
                <c:pt idx="851">
                  <c:v>15.09</c:v>
                </c:pt>
                <c:pt idx="852">
                  <c:v>14.59</c:v>
                </c:pt>
                <c:pt idx="853">
                  <c:v>8.0500000000000007</c:v>
                </c:pt>
                <c:pt idx="854">
                  <c:v>5.05</c:v>
                </c:pt>
                <c:pt idx="855">
                  <c:v>10.53</c:v>
                </c:pt>
                <c:pt idx="856">
                  <c:v>8.33</c:v>
                </c:pt>
                <c:pt idx="857">
                  <c:v>8.49</c:v>
                </c:pt>
                <c:pt idx="858">
                  <c:v>3.21</c:v>
                </c:pt>
                <c:pt idx="859">
                  <c:v>9.44</c:v>
                </c:pt>
                <c:pt idx="860">
                  <c:v>15.85</c:v>
                </c:pt>
                <c:pt idx="861">
                  <c:v>15.16</c:v>
                </c:pt>
                <c:pt idx="862">
                  <c:v>33.619999999999997</c:v>
                </c:pt>
                <c:pt idx="863">
                  <c:v>9.3800000000000008</c:v>
                </c:pt>
                <c:pt idx="864">
                  <c:v>0.18</c:v>
                </c:pt>
                <c:pt idx="865">
                  <c:v>7.47</c:v>
                </c:pt>
                <c:pt idx="866">
                  <c:v>1.21</c:v>
                </c:pt>
                <c:pt idx="867">
                  <c:v>0.68</c:v>
                </c:pt>
                <c:pt idx="868">
                  <c:v>7.25</c:v>
                </c:pt>
                <c:pt idx="869">
                  <c:v>6.17</c:v>
                </c:pt>
                <c:pt idx="870">
                  <c:v>8.5399999999999991</c:v>
                </c:pt>
                <c:pt idx="871">
                  <c:v>7.48</c:v>
                </c:pt>
                <c:pt idx="872">
                  <c:v>8.3000000000000007</c:v>
                </c:pt>
                <c:pt idx="873">
                  <c:v>10.050000000000001</c:v>
                </c:pt>
                <c:pt idx="874">
                  <c:v>13.42</c:v>
                </c:pt>
                <c:pt idx="875">
                  <c:v>4.4400000000000004</c:v>
                </c:pt>
                <c:pt idx="876">
                  <c:v>4.6900000000000004</c:v>
                </c:pt>
                <c:pt idx="877">
                  <c:v>10.48</c:v>
                </c:pt>
                <c:pt idx="878">
                  <c:v>6</c:v>
                </c:pt>
                <c:pt idx="879">
                  <c:v>11.29</c:v>
                </c:pt>
                <c:pt idx="880">
                  <c:v>6.49</c:v>
                </c:pt>
                <c:pt idx="881">
                  <c:v>8.67</c:v>
                </c:pt>
                <c:pt idx="882">
                  <c:v>9.5</c:v>
                </c:pt>
                <c:pt idx="883">
                  <c:v>13.7</c:v>
                </c:pt>
                <c:pt idx="884">
                  <c:v>9.4700000000000006</c:v>
                </c:pt>
                <c:pt idx="885">
                  <c:v>11.76</c:v>
                </c:pt>
                <c:pt idx="886">
                  <c:v>13.03</c:v>
                </c:pt>
                <c:pt idx="887">
                  <c:v>9.5</c:v>
                </c:pt>
                <c:pt idx="888">
                  <c:v>6.29</c:v>
                </c:pt>
                <c:pt idx="889">
                  <c:v>10.23</c:v>
                </c:pt>
                <c:pt idx="890">
                  <c:v>6.71</c:v>
                </c:pt>
                <c:pt idx="891">
                  <c:v>8.7899999999999991</c:v>
                </c:pt>
                <c:pt idx="892">
                  <c:v>9.2899999999999991</c:v>
                </c:pt>
                <c:pt idx="893">
                  <c:v>9.83</c:v>
                </c:pt>
                <c:pt idx="894">
                  <c:v>8.6300000000000008</c:v>
                </c:pt>
                <c:pt idx="895">
                  <c:v>9.8000000000000007</c:v>
                </c:pt>
                <c:pt idx="896">
                  <c:v>9.26</c:v>
                </c:pt>
                <c:pt idx="897">
                  <c:v>9.99</c:v>
                </c:pt>
                <c:pt idx="898">
                  <c:v>9.84</c:v>
                </c:pt>
                <c:pt idx="899">
                  <c:v>12.42</c:v>
                </c:pt>
                <c:pt idx="900">
                  <c:v>9.3000000000000007</c:v>
                </c:pt>
                <c:pt idx="901">
                  <c:v>8.25</c:v>
                </c:pt>
                <c:pt idx="902">
                  <c:v>10.01</c:v>
                </c:pt>
                <c:pt idx="903">
                  <c:v>9.6</c:v>
                </c:pt>
                <c:pt idx="904">
                  <c:v>8.65</c:v>
                </c:pt>
                <c:pt idx="905">
                  <c:v>8.07</c:v>
                </c:pt>
                <c:pt idx="906">
                  <c:v>8.66</c:v>
                </c:pt>
                <c:pt idx="907">
                  <c:v>9.08</c:v>
                </c:pt>
                <c:pt idx="908">
                  <c:v>10.35</c:v>
                </c:pt>
                <c:pt idx="909">
                  <c:v>9.82</c:v>
                </c:pt>
                <c:pt idx="910">
                  <c:v>7.26</c:v>
                </c:pt>
                <c:pt idx="911">
                  <c:v>6.09</c:v>
                </c:pt>
                <c:pt idx="912">
                  <c:v>7.34</c:v>
                </c:pt>
                <c:pt idx="913">
                  <c:v>8.93</c:v>
                </c:pt>
                <c:pt idx="914">
                  <c:v>14.47</c:v>
                </c:pt>
                <c:pt idx="915">
                  <c:v>9.57</c:v>
                </c:pt>
                <c:pt idx="916">
                  <c:v>16.05</c:v>
                </c:pt>
                <c:pt idx="917">
                  <c:v>7.44</c:v>
                </c:pt>
                <c:pt idx="918">
                  <c:v>8.1999999999999993</c:v>
                </c:pt>
                <c:pt idx="919">
                  <c:v>12.92</c:v>
                </c:pt>
                <c:pt idx="920">
                  <c:v>16.54</c:v>
                </c:pt>
                <c:pt idx="921">
                  <c:v>18.850000000000001</c:v>
                </c:pt>
                <c:pt idx="922">
                  <c:v>16.649999999999999</c:v>
                </c:pt>
                <c:pt idx="923">
                  <c:v>13.48</c:v>
                </c:pt>
                <c:pt idx="924">
                  <c:v>21.29</c:v>
                </c:pt>
                <c:pt idx="925">
                  <c:v>11.52</c:v>
                </c:pt>
                <c:pt idx="926">
                  <c:v>10.25</c:v>
                </c:pt>
                <c:pt idx="927">
                  <c:v>10.3</c:v>
                </c:pt>
                <c:pt idx="928">
                  <c:v>9.14</c:v>
                </c:pt>
                <c:pt idx="929">
                  <c:v>5.29</c:v>
                </c:pt>
                <c:pt idx="930">
                  <c:v>7.61</c:v>
                </c:pt>
                <c:pt idx="931">
                  <c:v>16.059999999999999</c:v>
                </c:pt>
                <c:pt idx="932">
                  <c:v>7.0000000000000007E-2</c:v>
                </c:pt>
                <c:pt idx="933">
                  <c:v>9.1</c:v>
                </c:pt>
                <c:pt idx="934">
                  <c:v>8.34</c:v>
                </c:pt>
                <c:pt idx="935">
                  <c:v>5.93</c:v>
                </c:pt>
                <c:pt idx="937">
                  <c:v>6.5</c:v>
                </c:pt>
                <c:pt idx="938">
                  <c:v>10.5</c:v>
                </c:pt>
                <c:pt idx="939">
                  <c:v>6.92</c:v>
                </c:pt>
                <c:pt idx="940">
                  <c:v>6.81</c:v>
                </c:pt>
                <c:pt idx="941">
                  <c:v>6.8</c:v>
                </c:pt>
                <c:pt idx="942">
                  <c:v>10.199999999999999</c:v>
                </c:pt>
                <c:pt idx="944">
                  <c:v>9.99</c:v>
                </c:pt>
                <c:pt idx="945">
                  <c:v>9.7100000000000009</c:v>
                </c:pt>
                <c:pt idx="946">
                  <c:v>9.08</c:v>
                </c:pt>
                <c:pt idx="947">
                  <c:v>10.62</c:v>
                </c:pt>
                <c:pt idx="948">
                  <c:v>8.15</c:v>
                </c:pt>
                <c:pt idx="951">
                  <c:v>9.58</c:v>
                </c:pt>
                <c:pt idx="952">
                  <c:v>2.36</c:v>
                </c:pt>
                <c:pt idx="953">
                  <c:v>1.03</c:v>
                </c:pt>
                <c:pt idx="954">
                  <c:v>6.76</c:v>
                </c:pt>
                <c:pt idx="955">
                  <c:v>3.64</c:v>
                </c:pt>
                <c:pt idx="956">
                  <c:v>9</c:v>
                </c:pt>
                <c:pt idx="957">
                  <c:v>12</c:v>
                </c:pt>
                <c:pt idx="959">
                  <c:v>5.15</c:v>
                </c:pt>
                <c:pt idx="960">
                  <c:v>5.63</c:v>
                </c:pt>
                <c:pt idx="961">
                  <c:v>11.12</c:v>
                </c:pt>
                <c:pt idx="962">
                  <c:v>9.3000000000000007</c:v>
                </c:pt>
                <c:pt idx="963">
                  <c:v>7.19</c:v>
                </c:pt>
                <c:pt idx="964">
                  <c:v>18.309999999999999</c:v>
                </c:pt>
                <c:pt idx="966">
                  <c:v>13.11</c:v>
                </c:pt>
                <c:pt idx="967">
                  <c:v>10.87</c:v>
                </c:pt>
                <c:pt idx="968">
                  <c:v>11.07</c:v>
                </c:pt>
                <c:pt idx="969">
                  <c:v>8.5399999999999991</c:v>
                </c:pt>
                <c:pt idx="970">
                  <c:v>5.15</c:v>
                </c:pt>
                <c:pt idx="971">
                  <c:v>10.02</c:v>
                </c:pt>
                <c:pt idx="972">
                  <c:v>8.17</c:v>
                </c:pt>
                <c:pt idx="973">
                  <c:v>0</c:v>
                </c:pt>
                <c:pt idx="974">
                  <c:v>7.43</c:v>
                </c:pt>
                <c:pt idx="975">
                  <c:v>9.81</c:v>
                </c:pt>
                <c:pt idx="976">
                  <c:v>9.19</c:v>
                </c:pt>
                <c:pt idx="977">
                  <c:v>10.79</c:v>
                </c:pt>
                <c:pt idx="978">
                  <c:v>12.57</c:v>
                </c:pt>
                <c:pt idx="979">
                  <c:v>10.92</c:v>
                </c:pt>
                <c:pt idx="980">
                  <c:v>4.5599999999999996</c:v>
                </c:pt>
                <c:pt idx="981">
                  <c:v>12.74</c:v>
                </c:pt>
                <c:pt idx="982">
                  <c:v>14.01</c:v>
                </c:pt>
                <c:pt idx="983">
                  <c:v>2.78</c:v>
                </c:pt>
                <c:pt idx="984">
                  <c:v>8.52</c:v>
                </c:pt>
                <c:pt idx="985">
                  <c:v>11.35</c:v>
                </c:pt>
                <c:pt idx="986">
                  <c:v>8.25</c:v>
                </c:pt>
                <c:pt idx="987">
                  <c:v>8.39</c:v>
                </c:pt>
                <c:pt idx="988">
                  <c:v>9.58</c:v>
                </c:pt>
                <c:pt idx="989">
                  <c:v>13.83</c:v>
                </c:pt>
                <c:pt idx="990">
                  <c:v>9.4600000000000009</c:v>
                </c:pt>
                <c:pt idx="991">
                  <c:v>30.62</c:v>
                </c:pt>
                <c:pt idx="992">
                  <c:v>11.29</c:v>
                </c:pt>
                <c:pt idx="994">
                  <c:v>13.03</c:v>
                </c:pt>
                <c:pt idx="995">
                  <c:v>11.75</c:v>
                </c:pt>
                <c:pt idx="996">
                  <c:v>6.34</c:v>
                </c:pt>
                <c:pt idx="997">
                  <c:v>8.35</c:v>
                </c:pt>
                <c:pt idx="998">
                  <c:v>6.93</c:v>
                </c:pt>
                <c:pt idx="1000">
                  <c:v>11.98</c:v>
                </c:pt>
                <c:pt idx="1001">
                  <c:v>11.25</c:v>
                </c:pt>
                <c:pt idx="1002">
                  <c:v>12.56</c:v>
                </c:pt>
                <c:pt idx="1003">
                  <c:v>7.25</c:v>
                </c:pt>
                <c:pt idx="1004">
                  <c:v>2.06</c:v>
                </c:pt>
                <c:pt idx="1005">
                  <c:v>9.6999999999999993</c:v>
                </c:pt>
                <c:pt idx="1006">
                  <c:v>5.51</c:v>
                </c:pt>
                <c:pt idx="1007">
                  <c:v>10.6</c:v>
                </c:pt>
                <c:pt idx="1008">
                  <c:v>11.12</c:v>
                </c:pt>
                <c:pt idx="1009">
                  <c:v>9.65</c:v>
                </c:pt>
                <c:pt idx="1010">
                  <c:v>8.31</c:v>
                </c:pt>
                <c:pt idx="1011">
                  <c:v>11.89</c:v>
                </c:pt>
                <c:pt idx="1012">
                  <c:v>9.94</c:v>
                </c:pt>
                <c:pt idx="1013">
                  <c:v>9.8000000000000007</c:v>
                </c:pt>
                <c:pt idx="1014">
                  <c:v>8.1</c:v>
                </c:pt>
                <c:pt idx="1015">
                  <c:v>22.85</c:v>
                </c:pt>
                <c:pt idx="1016">
                  <c:v>9.15</c:v>
                </c:pt>
                <c:pt idx="1017">
                  <c:v>14.3</c:v>
                </c:pt>
                <c:pt idx="1018">
                  <c:v>6.01</c:v>
                </c:pt>
                <c:pt idx="1019">
                  <c:v>6.65</c:v>
                </c:pt>
                <c:pt idx="1020">
                  <c:v>5.47</c:v>
                </c:pt>
                <c:pt idx="1021">
                  <c:v>12.6</c:v>
                </c:pt>
                <c:pt idx="1022">
                  <c:v>6.06</c:v>
                </c:pt>
                <c:pt idx="1023">
                  <c:v>10.61</c:v>
                </c:pt>
                <c:pt idx="1024">
                  <c:v>15.73</c:v>
                </c:pt>
                <c:pt idx="1025">
                  <c:v>2.08</c:v>
                </c:pt>
                <c:pt idx="1027">
                  <c:v>6.7</c:v>
                </c:pt>
                <c:pt idx="1028">
                  <c:v>4.91</c:v>
                </c:pt>
                <c:pt idx="1029">
                  <c:v>13.75</c:v>
                </c:pt>
                <c:pt idx="1030">
                  <c:v>1.95</c:v>
                </c:pt>
                <c:pt idx="1031">
                  <c:v>5.14</c:v>
                </c:pt>
                <c:pt idx="1032">
                  <c:v>13.53</c:v>
                </c:pt>
                <c:pt idx="1033">
                  <c:v>15</c:v>
                </c:pt>
                <c:pt idx="1034">
                  <c:v>5</c:v>
                </c:pt>
                <c:pt idx="1035">
                  <c:v>10</c:v>
                </c:pt>
                <c:pt idx="1036">
                  <c:v>4</c:v>
                </c:pt>
                <c:pt idx="1037">
                  <c:v>18.760000000000002</c:v>
                </c:pt>
                <c:pt idx="1038">
                  <c:v>10.71</c:v>
                </c:pt>
                <c:pt idx="1039">
                  <c:v>9.48</c:v>
                </c:pt>
                <c:pt idx="1040">
                  <c:v>17.2</c:v>
                </c:pt>
                <c:pt idx="1041">
                  <c:v>19.71</c:v>
                </c:pt>
                <c:pt idx="1042">
                  <c:v>9.56</c:v>
                </c:pt>
                <c:pt idx="1043">
                  <c:v>11.98</c:v>
                </c:pt>
                <c:pt idx="1044">
                  <c:v>23.52</c:v>
                </c:pt>
                <c:pt idx="1045">
                  <c:v>15.73</c:v>
                </c:pt>
                <c:pt idx="1046">
                  <c:v>14.1</c:v>
                </c:pt>
                <c:pt idx="1047">
                  <c:v>21.5</c:v>
                </c:pt>
                <c:pt idx="1048">
                  <c:v>12.64</c:v>
                </c:pt>
                <c:pt idx="1049">
                  <c:v>7.78</c:v>
                </c:pt>
                <c:pt idx="1050">
                  <c:v>13.31</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1">
                  <c:v>0.36</c:v>
                </c:pt>
                <c:pt idx="1092">
                  <c:v>0</c:v>
                </c:pt>
                <c:pt idx="1093">
                  <c:v>0.59</c:v>
                </c:pt>
                <c:pt idx="1094">
                  <c:v>0.22</c:v>
                </c:pt>
                <c:pt idx="1095">
                  <c:v>0.03</c:v>
                </c:pt>
                <c:pt idx="1096">
                  <c:v>0</c:v>
                </c:pt>
                <c:pt idx="1097">
                  <c:v>0</c:v>
                </c:pt>
                <c:pt idx="1098">
                  <c:v>0.22</c:v>
                </c:pt>
                <c:pt idx="1100">
                  <c:v>0</c:v>
                </c:pt>
                <c:pt idx="1101">
                  <c:v>0.42</c:v>
                </c:pt>
                <c:pt idx="1102">
                  <c:v>0.25</c:v>
                </c:pt>
                <c:pt idx="1103">
                  <c:v>0.04</c:v>
                </c:pt>
                <c:pt idx="1104">
                  <c:v>0.03</c:v>
                </c:pt>
                <c:pt idx="1105">
                  <c:v>0.06</c:v>
                </c:pt>
                <c:pt idx="1106">
                  <c:v>0.27</c:v>
                </c:pt>
                <c:pt idx="1107">
                  <c:v>0.71</c:v>
                </c:pt>
                <c:pt idx="1108">
                  <c:v>0.8</c:v>
                </c:pt>
                <c:pt idx="1109">
                  <c:v>0.13</c:v>
                </c:pt>
                <c:pt idx="1110">
                  <c:v>0.7</c:v>
                </c:pt>
                <c:pt idx="1111">
                  <c:v>4.3</c:v>
                </c:pt>
                <c:pt idx="1112">
                  <c:v>0</c:v>
                </c:pt>
                <c:pt idx="1113">
                  <c:v>0.34</c:v>
                </c:pt>
                <c:pt idx="1114">
                  <c:v>0.3</c:v>
                </c:pt>
                <c:pt idx="1115">
                  <c:v>1</c:v>
                </c:pt>
                <c:pt idx="1116">
                  <c:v>0.21</c:v>
                </c:pt>
                <c:pt idx="1117">
                  <c:v>3.2</c:v>
                </c:pt>
                <c:pt idx="1118">
                  <c:v>0</c:v>
                </c:pt>
                <c:pt idx="1119">
                  <c:v>0</c:v>
                </c:pt>
                <c:pt idx="1120">
                  <c:v>0</c:v>
                </c:pt>
                <c:pt idx="1122">
                  <c:v>0.73</c:v>
                </c:pt>
                <c:pt idx="1123">
                  <c:v>0.13</c:v>
                </c:pt>
                <c:pt idx="1124">
                  <c:v>0.03</c:v>
                </c:pt>
                <c:pt idx="1125">
                  <c:v>0.13</c:v>
                </c:pt>
                <c:pt idx="1126">
                  <c:v>0.05</c:v>
                </c:pt>
                <c:pt idx="1127">
                  <c:v>0.42</c:v>
                </c:pt>
                <c:pt idx="1128">
                  <c:v>1.01</c:v>
                </c:pt>
                <c:pt idx="1129">
                  <c:v>1</c:v>
                </c:pt>
                <c:pt idx="1130">
                  <c:v>0.22</c:v>
                </c:pt>
                <c:pt idx="1131">
                  <c:v>0.42</c:v>
                </c:pt>
                <c:pt idx="1132">
                  <c:v>0.05</c:v>
                </c:pt>
                <c:pt idx="1134">
                  <c:v>99.4</c:v>
                </c:pt>
                <c:pt idx="1135">
                  <c:v>86.01</c:v>
                </c:pt>
                <c:pt idx="1136">
                  <c:v>99.01</c:v>
                </c:pt>
                <c:pt idx="1137">
                  <c:v>99.55</c:v>
                </c:pt>
                <c:pt idx="1138">
                  <c:v>99.8</c:v>
                </c:pt>
                <c:pt idx="1139">
                  <c:v>98.4</c:v>
                </c:pt>
                <c:pt idx="1140">
                  <c:v>97.41</c:v>
                </c:pt>
                <c:pt idx="1143">
                  <c:v>2.29</c:v>
                </c:pt>
                <c:pt idx="1144">
                  <c:v>0.05</c:v>
                </c:pt>
                <c:pt idx="1145">
                  <c:v>0.33</c:v>
                </c:pt>
                <c:pt idx="1146">
                  <c:v>2.71</c:v>
                </c:pt>
                <c:pt idx="1147">
                  <c:v>1.2</c:v>
                </c:pt>
                <c:pt idx="1148">
                  <c:v>1.81</c:v>
                </c:pt>
                <c:pt idx="1149">
                  <c:v>7.9</c:v>
                </c:pt>
                <c:pt idx="1150">
                  <c:v>4.8099999999999996</c:v>
                </c:pt>
                <c:pt idx="1151">
                  <c:v>2.2000000000000002</c:v>
                </c:pt>
                <c:pt idx="1152">
                  <c:v>2.33</c:v>
                </c:pt>
                <c:pt idx="1153">
                  <c:v>1.8</c:v>
                </c:pt>
                <c:pt idx="1154">
                  <c:v>2.63</c:v>
                </c:pt>
                <c:pt idx="1155">
                  <c:v>2.56</c:v>
                </c:pt>
                <c:pt idx="1156">
                  <c:v>2.1</c:v>
                </c:pt>
                <c:pt idx="1157">
                  <c:v>2.5</c:v>
                </c:pt>
                <c:pt idx="1158">
                  <c:v>0.65</c:v>
                </c:pt>
                <c:pt idx="1159">
                  <c:v>2.5299999999999998</c:v>
                </c:pt>
                <c:pt idx="1160">
                  <c:v>2.8</c:v>
                </c:pt>
                <c:pt idx="1161">
                  <c:v>1.4</c:v>
                </c:pt>
                <c:pt idx="1162">
                  <c:v>2.7</c:v>
                </c:pt>
                <c:pt idx="1163">
                  <c:v>0.42</c:v>
                </c:pt>
                <c:pt idx="1164">
                  <c:v>2.7</c:v>
                </c:pt>
                <c:pt idx="1165">
                  <c:v>2.11</c:v>
                </c:pt>
                <c:pt idx="1166">
                  <c:v>0.42</c:v>
                </c:pt>
                <c:pt idx="1167">
                  <c:v>22</c:v>
                </c:pt>
                <c:pt idx="1168">
                  <c:v>20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3.16</c:v>
                </c:pt>
                <c:pt idx="1182">
                  <c:v>3.42</c:v>
                </c:pt>
                <c:pt idx="1183">
                  <c:v>5.43</c:v>
                </c:pt>
                <c:pt idx="1185">
                  <c:v>0</c:v>
                </c:pt>
                <c:pt idx="1186">
                  <c:v>0</c:v>
                </c:pt>
                <c:pt idx="1187">
                  <c:v>0.02</c:v>
                </c:pt>
                <c:pt idx="1188">
                  <c:v>0.03</c:v>
                </c:pt>
                <c:pt idx="1190">
                  <c:v>11.28</c:v>
                </c:pt>
                <c:pt idx="1191">
                  <c:v>2.42</c:v>
                </c:pt>
                <c:pt idx="1192">
                  <c:v>19.57</c:v>
                </c:pt>
                <c:pt idx="1193">
                  <c:v>0</c:v>
                </c:pt>
                <c:pt idx="1194">
                  <c:v>1</c:v>
                </c:pt>
                <c:pt idx="1197">
                  <c:v>0</c:v>
                </c:pt>
                <c:pt idx="1198">
                  <c:v>11.28</c:v>
                </c:pt>
                <c:pt idx="1199">
                  <c:v>13.03</c:v>
                </c:pt>
                <c:pt idx="1200">
                  <c:v>15.32</c:v>
                </c:pt>
                <c:pt idx="1201">
                  <c:v>18.47</c:v>
                </c:pt>
                <c:pt idx="1202">
                  <c:v>23.27</c:v>
                </c:pt>
                <c:pt idx="1203">
                  <c:v>26.88</c:v>
                </c:pt>
                <c:pt idx="1204">
                  <c:v>31.56</c:v>
                </c:pt>
                <c:pt idx="1208">
                  <c:v>28.7</c:v>
                </c:pt>
                <c:pt idx="1209">
                  <c:v>32.78</c:v>
                </c:pt>
                <c:pt idx="1210">
                  <c:v>33</c:v>
                </c:pt>
                <c:pt idx="1211">
                  <c:v>31.18</c:v>
                </c:pt>
                <c:pt idx="1212">
                  <c:v>32</c:v>
                </c:pt>
                <c:pt idx="1213">
                  <c:v>30</c:v>
                </c:pt>
                <c:pt idx="1214">
                  <c:v>30.8</c:v>
                </c:pt>
                <c:pt idx="1215">
                  <c:v>31.3</c:v>
                </c:pt>
                <c:pt idx="1216">
                  <c:v>27.3</c:v>
                </c:pt>
                <c:pt idx="1217">
                  <c:v>31.5</c:v>
                </c:pt>
                <c:pt idx="1219">
                  <c:v>1.7</c:v>
                </c:pt>
                <c:pt idx="1220">
                  <c:v>5.7</c:v>
                </c:pt>
                <c:pt idx="1221">
                  <c:v>4.0999999999999996</c:v>
                </c:pt>
                <c:pt idx="1222">
                  <c:v>2</c:v>
                </c:pt>
                <c:pt idx="1223">
                  <c:v>10.199999999999999</c:v>
                </c:pt>
                <c:pt idx="1224">
                  <c:v>3</c:v>
                </c:pt>
                <c:pt idx="1225">
                  <c:v>1.7</c:v>
                </c:pt>
                <c:pt idx="1226">
                  <c:v>3.55</c:v>
                </c:pt>
                <c:pt idx="1227">
                  <c:v>6.5</c:v>
                </c:pt>
                <c:pt idx="1228">
                  <c:v>2.99</c:v>
                </c:pt>
                <c:pt idx="1229">
                  <c:v>1.4</c:v>
                </c:pt>
                <c:pt idx="1230">
                  <c:v>4.5999999999999996</c:v>
                </c:pt>
                <c:pt idx="1231">
                  <c:v>4</c:v>
                </c:pt>
                <c:pt idx="1232">
                  <c:v>1.4</c:v>
                </c:pt>
                <c:pt idx="1233">
                  <c:v>9.1999999999999993</c:v>
                </c:pt>
                <c:pt idx="1234">
                  <c:v>8.86</c:v>
                </c:pt>
                <c:pt idx="1235">
                  <c:v>7.5</c:v>
                </c:pt>
                <c:pt idx="1236">
                  <c:v>7.09</c:v>
                </c:pt>
                <c:pt idx="1237">
                  <c:v>6.16</c:v>
                </c:pt>
                <c:pt idx="1238">
                  <c:v>6.96</c:v>
                </c:pt>
                <c:pt idx="1239">
                  <c:v>5.82</c:v>
                </c:pt>
                <c:pt idx="1240">
                  <c:v>7.45</c:v>
                </c:pt>
                <c:pt idx="1241">
                  <c:v>7.5</c:v>
                </c:pt>
                <c:pt idx="1242">
                  <c:v>7.54</c:v>
                </c:pt>
                <c:pt idx="1243">
                  <c:v>0.91</c:v>
                </c:pt>
                <c:pt idx="1244">
                  <c:v>0.64</c:v>
                </c:pt>
                <c:pt idx="1245">
                  <c:v>4.18</c:v>
                </c:pt>
                <c:pt idx="1246">
                  <c:v>5.64</c:v>
                </c:pt>
                <c:pt idx="1247">
                  <c:v>8.17</c:v>
                </c:pt>
                <c:pt idx="1248">
                  <c:v>6.9</c:v>
                </c:pt>
                <c:pt idx="1249">
                  <c:v>4.7699999999999996</c:v>
                </c:pt>
                <c:pt idx="1250">
                  <c:v>0</c:v>
                </c:pt>
                <c:pt idx="1251">
                  <c:v>2.46</c:v>
                </c:pt>
                <c:pt idx="1252">
                  <c:v>1.01</c:v>
                </c:pt>
                <c:pt idx="1253">
                  <c:v>5.04</c:v>
                </c:pt>
                <c:pt idx="1255">
                  <c:v>22.3</c:v>
                </c:pt>
                <c:pt idx="1256">
                  <c:v>26</c:v>
                </c:pt>
                <c:pt idx="1257">
                  <c:v>24</c:v>
                </c:pt>
                <c:pt idx="1258">
                  <c:v>21.12</c:v>
                </c:pt>
                <c:pt idx="1259">
                  <c:v>20</c:v>
                </c:pt>
                <c:pt idx="1260">
                  <c:v>21.67</c:v>
                </c:pt>
                <c:pt idx="1261">
                  <c:v>21.06</c:v>
                </c:pt>
                <c:pt idx="1262">
                  <c:v>20.29</c:v>
                </c:pt>
                <c:pt idx="1263">
                  <c:v>25.99</c:v>
                </c:pt>
                <c:pt idx="1264">
                  <c:v>23.59</c:v>
                </c:pt>
                <c:pt idx="1265">
                  <c:v>19.34</c:v>
                </c:pt>
                <c:pt idx="1266">
                  <c:v>20.05</c:v>
                </c:pt>
                <c:pt idx="1267">
                  <c:v>20.27</c:v>
                </c:pt>
                <c:pt idx="1268">
                  <c:v>25</c:v>
                </c:pt>
                <c:pt idx="1269">
                  <c:v>17.239999999999998</c:v>
                </c:pt>
                <c:pt idx="1270">
                  <c:v>18.18</c:v>
                </c:pt>
                <c:pt idx="1272">
                  <c:v>9.1</c:v>
                </c:pt>
                <c:pt idx="1273">
                  <c:v>10</c:v>
                </c:pt>
                <c:pt idx="1274">
                  <c:v>7.4</c:v>
                </c:pt>
                <c:pt idx="1275">
                  <c:v>10.7</c:v>
                </c:pt>
                <c:pt idx="1276">
                  <c:v>7.4</c:v>
                </c:pt>
                <c:pt idx="1277">
                  <c:v>10.375</c:v>
                </c:pt>
                <c:pt idx="1278">
                  <c:v>9.8130000000000006</c:v>
                </c:pt>
                <c:pt idx="1279">
                  <c:v>7.8</c:v>
                </c:pt>
                <c:pt idx="1280">
                  <c:v>11.1</c:v>
                </c:pt>
                <c:pt idx="1281">
                  <c:v>10.76</c:v>
                </c:pt>
                <c:pt idx="1282">
                  <c:v>9.7100000000000009</c:v>
                </c:pt>
                <c:pt idx="1283">
                  <c:v>5.7</c:v>
                </c:pt>
                <c:pt idx="1284">
                  <c:v>5</c:v>
                </c:pt>
                <c:pt idx="1285">
                  <c:v>12</c:v>
                </c:pt>
                <c:pt idx="1286">
                  <c:v>0</c:v>
                </c:pt>
                <c:pt idx="1288">
                  <c:v>2.4</c:v>
                </c:pt>
                <c:pt idx="1289">
                  <c:v>2.4</c:v>
                </c:pt>
                <c:pt idx="1290">
                  <c:v>2.9</c:v>
                </c:pt>
                <c:pt idx="1291">
                  <c:v>3.1</c:v>
                </c:pt>
                <c:pt idx="1292">
                  <c:v>3.5</c:v>
                </c:pt>
                <c:pt idx="1293">
                  <c:v>3.4</c:v>
                </c:pt>
                <c:pt idx="1294">
                  <c:v>4.0999999999999996</c:v>
                </c:pt>
                <c:pt idx="1295">
                  <c:v>4.4000000000000004</c:v>
                </c:pt>
                <c:pt idx="1296">
                  <c:v>5.5</c:v>
                </c:pt>
                <c:pt idx="1297">
                  <c:v>0</c:v>
                </c:pt>
                <c:pt idx="1298">
                  <c:v>2.64</c:v>
                </c:pt>
                <c:pt idx="1301">
                  <c:v>18.8</c:v>
                </c:pt>
                <c:pt idx="1302">
                  <c:v>14</c:v>
                </c:pt>
                <c:pt idx="1303">
                  <c:v>0</c:v>
                </c:pt>
                <c:pt idx="1304">
                  <c:v>20.78</c:v>
                </c:pt>
                <c:pt idx="1305">
                  <c:v>0</c:v>
                </c:pt>
                <c:pt idx="1306">
                  <c:v>7.5</c:v>
                </c:pt>
                <c:pt idx="1307">
                  <c:v>0</c:v>
                </c:pt>
                <c:pt idx="1308">
                  <c:v>12.5</c:v>
                </c:pt>
                <c:pt idx="1309">
                  <c:v>5</c:v>
                </c:pt>
                <c:pt idx="1310">
                  <c:v>6.1139999999999999</c:v>
                </c:pt>
                <c:pt idx="1311">
                  <c:v>0</c:v>
                </c:pt>
                <c:pt idx="1312">
                  <c:v>1.0900000000000001</c:v>
                </c:pt>
                <c:pt idx="1313">
                  <c:v>0.42</c:v>
                </c:pt>
                <c:pt idx="1314">
                  <c:v>1.1000000000000001</c:v>
                </c:pt>
                <c:pt idx="1315">
                  <c:v>1.81</c:v>
                </c:pt>
                <c:pt idx="1316">
                  <c:v>1.43</c:v>
                </c:pt>
                <c:pt idx="1317">
                  <c:v>0</c:v>
                </c:pt>
                <c:pt idx="1318">
                  <c:v>1.3</c:v>
                </c:pt>
                <c:pt idx="1319">
                  <c:v>0</c:v>
                </c:pt>
                <c:pt idx="1320">
                  <c:v>0</c:v>
                </c:pt>
                <c:pt idx="1321">
                  <c:v>1.18</c:v>
                </c:pt>
                <c:pt idx="1322">
                  <c:v>0.92</c:v>
                </c:pt>
                <c:pt idx="1323">
                  <c:v>1.3</c:v>
                </c:pt>
                <c:pt idx="1324">
                  <c:v>3.2</c:v>
                </c:pt>
                <c:pt idx="1325">
                  <c:v>2.4500000000000002</c:v>
                </c:pt>
                <c:pt idx="1326">
                  <c:v>3.64</c:v>
                </c:pt>
                <c:pt idx="1327">
                  <c:v>6.04</c:v>
                </c:pt>
                <c:pt idx="1328">
                  <c:v>3.9</c:v>
                </c:pt>
                <c:pt idx="1329">
                  <c:v>3.62</c:v>
                </c:pt>
                <c:pt idx="1330">
                  <c:v>0</c:v>
                </c:pt>
                <c:pt idx="1331">
                  <c:v>0</c:v>
                </c:pt>
                <c:pt idx="1332">
                  <c:v>0.5</c:v>
                </c:pt>
                <c:pt idx="1333">
                  <c:v>0.3</c:v>
                </c:pt>
                <c:pt idx="1334">
                  <c:v>0</c:v>
                </c:pt>
                <c:pt idx="1335">
                  <c:v>0</c:v>
                </c:pt>
                <c:pt idx="1336">
                  <c:v>0.93</c:v>
                </c:pt>
                <c:pt idx="1337">
                  <c:v>6.54</c:v>
                </c:pt>
                <c:pt idx="1338">
                  <c:v>0.4</c:v>
                </c:pt>
                <c:pt idx="1339">
                  <c:v>1.25</c:v>
                </c:pt>
                <c:pt idx="1340">
                  <c:v>4.2</c:v>
                </c:pt>
                <c:pt idx="1341">
                  <c:v>4.08</c:v>
                </c:pt>
                <c:pt idx="1342">
                  <c:v>3.93</c:v>
                </c:pt>
                <c:pt idx="1343">
                  <c:v>4.74</c:v>
                </c:pt>
                <c:pt idx="1344">
                  <c:v>2.76</c:v>
                </c:pt>
                <c:pt idx="1345">
                  <c:v>1.7</c:v>
                </c:pt>
                <c:pt idx="1346">
                  <c:v>0</c:v>
                </c:pt>
                <c:pt idx="1347">
                  <c:v>0</c:v>
                </c:pt>
                <c:pt idx="1348">
                  <c:v>0</c:v>
                </c:pt>
                <c:pt idx="1349">
                  <c:v>0.15</c:v>
                </c:pt>
                <c:pt idx="1350">
                  <c:v>0.9</c:v>
                </c:pt>
                <c:pt idx="1351">
                  <c:v>1.97</c:v>
                </c:pt>
                <c:pt idx="1352">
                  <c:v>1.77</c:v>
                </c:pt>
                <c:pt idx="1353">
                  <c:v>0</c:v>
                </c:pt>
                <c:pt idx="1354">
                  <c:v>0.3</c:v>
                </c:pt>
                <c:pt idx="1355">
                  <c:v>1.22</c:v>
                </c:pt>
                <c:pt idx="1356">
                  <c:v>0</c:v>
                </c:pt>
                <c:pt idx="1357">
                  <c:v>1.33</c:v>
                </c:pt>
                <c:pt idx="1358">
                  <c:v>0</c:v>
                </c:pt>
                <c:pt idx="1359">
                  <c:v>0</c:v>
                </c:pt>
              </c:numCache>
            </c:numRef>
          </c:val>
          <c:extLst>
            <c:ext xmlns:c16="http://schemas.microsoft.com/office/drawing/2014/chart" uri="{C3380CC4-5D6E-409C-BE32-E72D297353CC}">
              <c16:uniqueId val="{00000000-620F-724A-92EA-F3346AE82F4D}"/>
            </c:ext>
          </c:extLst>
        </c:ser>
        <c:dLbls>
          <c:showLegendKey val="0"/>
          <c:showVal val="0"/>
          <c:showCatName val="0"/>
          <c:showSerName val="0"/>
          <c:showPercent val="0"/>
          <c:showBubbleSize val="0"/>
        </c:dLbls>
        <c:gapWidth val="150"/>
        <c:axId val="2145265296"/>
        <c:axId val="2145270960"/>
      </c:barChart>
      <c:catAx>
        <c:axId val="214526529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2145270960"/>
        <c:crosses val="autoZero"/>
        <c:auto val="1"/>
        <c:lblAlgn val="ctr"/>
        <c:lblOffset val="100"/>
        <c:noMultiLvlLbl val="0"/>
      </c:catAx>
      <c:valAx>
        <c:axId val="2145270960"/>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452652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Zn</a:t>
            </a:r>
          </a:p>
        </c:rich>
      </c:tx>
      <c:overlay val="1"/>
      <c:spPr>
        <a:noFill/>
        <a:ln w="25400">
          <a:noFill/>
        </a:ln>
      </c:spPr>
    </c:title>
    <c:autoTitleDeleted val="0"/>
    <c:plotArea>
      <c:layout/>
      <c:barChart>
        <c:barDir val="col"/>
        <c:grouping val="clustered"/>
        <c:varyColors val="0"/>
        <c:ser>
          <c:idx val="0"/>
          <c:order val="0"/>
          <c:tx>
            <c:strRef>
              <c:f>'Bibra 1869'!$E$6:$E$1316</c:f>
              <c:strCache>
                <c:ptCount val="1311"/>
                <c:pt idx="0">
                  <c:v>-</c:v>
                </c:pt>
                <c:pt idx="1">
                  <c:v>-</c:v>
                </c:pt>
                <c:pt idx="2">
                  <c:v>-</c:v>
                </c:pt>
                <c:pt idx="3">
                  <c:v>1.3</c:v>
                </c:pt>
                <c:pt idx="4">
                  <c:v>-</c:v>
                </c:pt>
                <c:pt idx="5">
                  <c:v>-</c:v>
                </c:pt>
                <c:pt idx="6">
                  <c:v>2</c:v>
                </c:pt>
                <c:pt idx="7">
                  <c:v>-</c:v>
                </c:pt>
                <c:pt idx="8">
                  <c:v>-</c:v>
                </c:pt>
                <c:pt idx="9">
                  <c:v>-</c:v>
                </c:pt>
                <c:pt idx="10">
                  <c:v>-</c:v>
                </c:pt>
                <c:pt idx="11">
                  <c:v>-</c:v>
                </c:pt>
                <c:pt idx="12">
                  <c:v>-</c:v>
                </c:pt>
                <c:pt idx="13">
                  <c:v>-</c:v>
                </c:pt>
                <c:pt idx="14">
                  <c:v>-</c:v>
                </c:pt>
                <c:pt idx="15">
                  <c:v>-</c:v>
                </c:pt>
                <c:pt idx="16">
                  <c:v>17.31</c:v>
                </c:pt>
                <c:pt idx="18">
                  <c:v>Zn</c:v>
                </c:pt>
                <c:pt idx="19">
                  <c:v>5.15</c:v>
                </c:pt>
                <c:pt idx="20">
                  <c:v>11.8</c:v>
                </c:pt>
                <c:pt idx="21">
                  <c:v>0.65</c:v>
                </c:pt>
                <c:pt idx="22">
                  <c:v>2.46</c:v>
                </c:pt>
                <c:pt idx="23">
                  <c:v>3.5</c:v>
                </c:pt>
                <c:pt idx="24">
                  <c:v>-</c:v>
                </c:pt>
                <c:pt idx="25">
                  <c:v>-</c:v>
                </c:pt>
                <c:pt idx="26">
                  <c:v>1.5</c:v>
                </c:pt>
                <c:pt idx="27">
                  <c:v>0.58</c:v>
                </c:pt>
                <c:pt idx="28">
                  <c:v>21.5</c:v>
                </c:pt>
                <c:pt idx="29">
                  <c:v>0.66</c:v>
                </c:pt>
                <c:pt idx="30">
                  <c:v>-</c:v>
                </c:pt>
                <c:pt idx="31">
                  <c:v>-</c:v>
                </c:pt>
                <c:pt idx="32">
                  <c:v>-</c:v>
                </c:pt>
                <c:pt idx="33">
                  <c:v>10.23</c:v>
                </c:pt>
                <c:pt idx="34">
                  <c:v>Spur</c:v>
                </c:pt>
                <c:pt idx="35">
                  <c:v>12.94</c:v>
                </c:pt>
                <c:pt idx="36">
                  <c:v>2.35</c:v>
                </c:pt>
                <c:pt idx="37">
                  <c:v>15.35</c:v>
                </c:pt>
                <c:pt idx="38">
                  <c:v>12.42</c:v>
                </c:pt>
                <c:pt idx="39">
                  <c:v>3.18</c:v>
                </c:pt>
                <c:pt idx="40">
                  <c:v>20.23</c:v>
                </c:pt>
                <c:pt idx="41">
                  <c:v>0.68</c:v>
                </c:pt>
                <c:pt idx="42">
                  <c:v>5.12</c:v>
                </c:pt>
                <c:pt idx="43">
                  <c:v>0.69</c:v>
                </c:pt>
                <c:pt idx="44">
                  <c:v>7.14</c:v>
                </c:pt>
                <c:pt idx="45">
                  <c:v>0.63</c:v>
                </c:pt>
                <c:pt idx="46">
                  <c:v>9.05</c:v>
                </c:pt>
                <c:pt idx="47">
                  <c:v>15.57</c:v>
                </c:pt>
                <c:pt idx="48">
                  <c:v>16.84</c:v>
                </c:pt>
                <c:pt idx="49">
                  <c:v>6.74</c:v>
                </c:pt>
                <c:pt idx="50">
                  <c:v>7.04</c:v>
                </c:pt>
                <c:pt idx="51">
                  <c:v>-</c:v>
                </c:pt>
                <c:pt idx="52">
                  <c:v>1.42</c:v>
                </c:pt>
                <c:pt idx="53">
                  <c:v>5.33</c:v>
                </c:pt>
                <c:pt idx="54">
                  <c:v>11.28</c:v>
                </c:pt>
                <c:pt idx="55">
                  <c:v>8.14</c:v>
                </c:pt>
                <c:pt idx="56">
                  <c:v>10.3</c:v>
                </c:pt>
                <c:pt idx="57">
                  <c:v>1.7</c:v>
                </c:pt>
                <c:pt idx="58">
                  <c:v>1.01</c:v>
                </c:pt>
                <c:pt idx="59">
                  <c:v>4.01</c:v>
                </c:pt>
                <c:pt idx="60">
                  <c:v>6.07</c:v>
                </c:pt>
                <c:pt idx="61">
                  <c:v>3.82</c:v>
                </c:pt>
                <c:pt idx="62">
                  <c:v>5.9</c:v>
                </c:pt>
                <c:pt idx="63">
                  <c:v>7.92</c:v>
                </c:pt>
                <c:pt idx="64">
                  <c:v>5.77</c:v>
                </c:pt>
                <c:pt idx="65">
                  <c:v>0.94</c:v>
                </c:pt>
                <c:pt idx="66">
                  <c:v>4.5</c:v>
                </c:pt>
                <c:pt idx="67">
                  <c:v>5</c:v>
                </c:pt>
                <c:pt idx="68">
                  <c:v>3.35</c:v>
                </c:pt>
                <c:pt idx="69">
                  <c:v>0.67</c:v>
                </c:pt>
                <c:pt idx="70">
                  <c:v>-</c:v>
                </c:pt>
                <c:pt idx="71">
                  <c:v>8.33</c:v>
                </c:pt>
                <c:pt idx="72">
                  <c:v>8</c:v>
                </c:pt>
                <c:pt idx="73">
                  <c:v>-</c:v>
                </c:pt>
                <c:pt idx="74">
                  <c:v>1.5</c:v>
                </c:pt>
                <c:pt idx="75">
                  <c:v>-</c:v>
                </c:pt>
                <c:pt idx="76">
                  <c:v>-</c:v>
                </c:pt>
                <c:pt idx="77">
                  <c:v>-</c:v>
                </c:pt>
                <c:pt idx="78">
                  <c:v>4</c:v>
                </c:pt>
                <c:pt idx="79">
                  <c:v>0.68</c:v>
                </c:pt>
                <c:pt idx="80">
                  <c:v>Spur</c:v>
                </c:pt>
                <c:pt idx="81">
                  <c:v>Spur</c:v>
                </c:pt>
                <c:pt idx="82">
                  <c:v>-</c:v>
                </c:pt>
                <c:pt idx="83">
                  <c:v>-</c:v>
                </c:pt>
                <c:pt idx="84">
                  <c:v>1.27</c:v>
                </c:pt>
                <c:pt idx="85">
                  <c:v>-</c:v>
                </c:pt>
                <c:pt idx="86">
                  <c:v>0.9</c:v>
                </c:pt>
                <c:pt idx="87">
                  <c:v>2.15</c:v>
                </c:pt>
                <c:pt idx="88">
                  <c:v>-</c:v>
                </c:pt>
                <c:pt idx="89">
                  <c:v>0.63</c:v>
                </c:pt>
                <c:pt idx="90">
                  <c:v>-</c:v>
                </c:pt>
                <c:pt idx="91">
                  <c:v>2</c:v>
                </c:pt>
                <c:pt idx="92">
                  <c:v>-</c:v>
                </c:pt>
                <c:pt idx="93">
                  <c:v>-</c:v>
                </c:pt>
                <c:pt idx="94">
                  <c:v>2.3</c:v>
                </c:pt>
                <c:pt idx="95">
                  <c:v>1.46</c:v>
                </c:pt>
                <c:pt idx="96">
                  <c:v>2.7</c:v>
                </c:pt>
                <c:pt idx="97">
                  <c:v>-</c:v>
                </c:pt>
                <c:pt idx="98">
                  <c:v>-</c:v>
                </c:pt>
                <c:pt idx="99">
                  <c:v>2.07</c:v>
                </c:pt>
                <c:pt idx="100">
                  <c:v>1.44</c:v>
                </c:pt>
                <c:pt idx="101">
                  <c:v>-</c:v>
                </c:pt>
                <c:pt idx="102">
                  <c:v>-</c:v>
                </c:pt>
                <c:pt idx="103">
                  <c:v>1.76</c:v>
                </c:pt>
                <c:pt idx="104">
                  <c:v>1.6</c:v>
                </c:pt>
                <c:pt idx="105">
                  <c:v>-</c:v>
                </c:pt>
                <c:pt idx="106">
                  <c:v>1.92</c:v>
                </c:pt>
                <c:pt idx="107">
                  <c:v>4.44</c:v>
                </c:pt>
                <c:pt idx="108">
                  <c:v>1.9</c:v>
                </c:pt>
                <c:pt idx="109">
                  <c:v>1.38</c:v>
                </c:pt>
                <c:pt idx="110">
                  <c:v>2</c:v>
                </c:pt>
                <c:pt idx="111">
                  <c:v>0.61</c:v>
                </c:pt>
                <c:pt idx="112">
                  <c:v>1.33</c:v>
                </c:pt>
                <c:pt idx="114">
                  <c:v>Zn</c:v>
                </c:pt>
                <c:pt idx="115">
                  <c:v>1.31</c:v>
                </c:pt>
                <c:pt idx="116">
                  <c:v>1.5</c:v>
                </c:pt>
                <c:pt idx="117">
                  <c:v>0.8</c:v>
                </c:pt>
                <c:pt idx="118">
                  <c:v>2.43</c:v>
                </c:pt>
                <c:pt idx="119">
                  <c:v>0.5</c:v>
                </c:pt>
                <c:pt idx="120">
                  <c:v>0.93</c:v>
                </c:pt>
                <c:pt idx="121">
                  <c:v>1.3</c:v>
                </c:pt>
                <c:pt idx="122">
                  <c:v>1.03</c:v>
                </c:pt>
                <c:pt idx="123">
                  <c:v>0.7</c:v>
                </c:pt>
                <c:pt idx="124">
                  <c:v>0.76</c:v>
                </c:pt>
                <c:pt idx="125">
                  <c:v>0.92</c:v>
                </c:pt>
                <c:pt idx="126">
                  <c:v>1.6</c:v>
                </c:pt>
                <c:pt idx="127">
                  <c:v>1.43</c:v>
                </c:pt>
                <c:pt idx="128">
                  <c:v>0.4</c:v>
                </c:pt>
                <c:pt idx="129">
                  <c:v>6.89</c:v>
                </c:pt>
                <c:pt idx="130">
                  <c:v>7.5</c:v>
                </c:pt>
                <c:pt idx="131">
                  <c:v>2</c:v>
                </c:pt>
                <c:pt idx="132">
                  <c:v>1</c:v>
                </c:pt>
                <c:pt idx="133">
                  <c:v>Spur</c:v>
                </c:pt>
                <c:pt idx="134">
                  <c:v>0.14</c:v>
                </c:pt>
                <c:pt idx="135">
                  <c:v>0.66</c:v>
                </c:pt>
                <c:pt idx="136">
                  <c:v>-</c:v>
                </c:pt>
                <c:pt idx="137">
                  <c:v>7.4</c:v>
                </c:pt>
                <c:pt idx="138">
                  <c:v>-</c:v>
                </c:pt>
                <c:pt idx="139">
                  <c:v>0.98</c:v>
                </c:pt>
                <c:pt idx="140">
                  <c:v>-</c:v>
                </c:pt>
                <c:pt idx="141">
                  <c:v>0.64</c:v>
                </c:pt>
                <c:pt idx="142">
                  <c:v>-</c:v>
                </c:pt>
                <c:pt idx="143">
                  <c:v>0.55</c:v>
                </c:pt>
                <c:pt idx="145">
                  <c:v>Zn</c:v>
                </c:pt>
                <c:pt idx="146">
                  <c:v>-</c:v>
                </c:pt>
                <c:pt idx="147">
                  <c:v>-</c:v>
                </c:pt>
                <c:pt idx="148">
                  <c:v>-</c:v>
                </c:pt>
                <c:pt idx="149">
                  <c:v>17.81</c:v>
                </c:pt>
                <c:pt idx="150">
                  <c:v>-</c:v>
                </c:pt>
                <c:pt idx="151">
                  <c:v>2.71</c:v>
                </c:pt>
                <c:pt idx="152">
                  <c:v>15.84</c:v>
                </c:pt>
                <c:pt idx="153">
                  <c:v>-</c:v>
                </c:pt>
                <c:pt idx="154">
                  <c:v>-</c:v>
                </c:pt>
                <c:pt idx="155">
                  <c:v>-</c:v>
                </c:pt>
                <c:pt idx="156">
                  <c:v>-</c:v>
                </c:pt>
                <c:pt idx="157">
                  <c:v>7.56</c:v>
                </c:pt>
                <c:pt idx="158">
                  <c:v>10.83</c:v>
                </c:pt>
                <c:pt idx="159">
                  <c:v>-</c:v>
                </c:pt>
                <c:pt idx="161">
                  <c:v>-</c:v>
                </c:pt>
                <c:pt idx="162">
                  <c:v>-</c:v>
                </c:pt>
                <c:pt idx="163">
                  <c:v>-</c:v>
                </c:pt>
                <c:pt idx="164">
                  <c:v>6.27</c:v>
                </c:pt>
                <c:pt idx="165">
                  <c:v>-</c:v>
                </c:pt>
                <c:pt idx="166">
                  <c:v>-</c:v>
                </c:pt>
                <c:pt idx="167">
                  <c:v>-</c:v>
                </c:pt>
                <c:pt idx="168">
                  <c:v>-</c:v>
                </c:pt>
                <c:pt idx="169">
                  <c:v>-</c:v>
                </c:pt>
                <c:pt idx="170">
                  <c:v>-</c:v>
                </c:pt>
                <c:pt idx="171">
                  <c:v>-</c:v>
                </c:pt>
                <c:pt idx="172">
                  <c:v>Spur</c:v>
                </c:pt>
                <c:pt idx="173">
                  <c:v>-</c:v>
                </c:pt>
                <c:pt idx="174">
                  <c:v>-</c:v>
                </c:pt>
                <c:pt idx="175">
                  <c:v>-</c:v>
                </c:pt>
                <c:pt idx="176">
                  <c:v>-</c:v>
                </c:pt>
                <c:pt idx="177">
                  <c:v>-</c:v>
                </c:pt>
                <c:pt idx="178">
                  <c:v>-</c:v>
                </c:pt>
                <c:pt idx="179">
                  <c:v>-</c:v>
                </c:pt>
                <c:pt idx="180">
                  <c:v>Spur</c:v>
                </c:pt>
                <c:pt idx="181">
                  <c:v>-</c:v>
                </c:pt>
                <c:pt idx="182">
                  <c:v>-</c:v>
                </c:pt>
                <c:pt idx="183">
                  <c:v>-</c:v>
                </c:pt>
                <c:pt idx="184">
                  <c:v>-</c:v>
                </c:pt>
                <c:pt idx="185">
                  <c:v>1.39</c:v>
                </c:pt>
                <c:pt idx="186">
                  <c:v>-</c:v>
                </c:pt>
                <c:pt idx="187">
                  <c:v>-</c:v>
                </c:pt>
                <c:pt idx="189">
                  <c:v>-</c:v>
                </c:pt>
                <c:pt idx="190">
                  <c:v>-</c:v>
                </c:pt>
                <c:pt idx="191">
                  <c:v>-</c:v>
                </c:pt>
                <c:pt idx="192">
                  <c:v>-</c:v>
                </c:pt>
                <c:pt idx="193">
                  <c:v>-</c:v>
                </c:pt>
                <c:pt idx="194">
                  <c:v>-</c:v>
                </c:pt>
                <c:pt idx="195">
                  <c:v>-</c:v>
                </c:pt>
                <c:pt idx="196">
                  <c:v>-</c:v>
                </c:pt>
                <c:pt idx="197">
                  <c:v>-</c:v>
                </c:pt>
                <c:pt idx="199">
                  <c:v>Zn</c:v>
                </c:pt>
                <c:pt idx="200">
                  <c:v>-</c:v>
                </c:pt>
                <c:pt idx="201">
                  <c:v>-</c:v>
                </c:pt>
                <c:pt idx="202">
                  <c:v>10.5</c:v>
                </c:pt>
                <c:pt idx="203">
                  <c:v>-</c:v>
                </c:pt>
                <c:pt idx="204">
                  <c:v>20.7</c:v>
                </c:pt>
                <c:pt idx="205">
                  <c:v>19.9</c:v>
                </c:pt>
                <c:pt idx="206">
                  <c:v>-</c:v>
                </c:pt>
                <c:pt idx="207">
                  <c:v>22</c:v>
                </c:pt>
                <c:pt idx="208">
                  <c:v>27.7</c:v>
                </c:pt>
                <c:pt idx="209">
                  <c:v>-</c:v>
                </c:pt>
                <c:pt idx="210">
                  <c:v>16.3</c:v>
                </c:pt>
                <c:pt idx="211">
                  <c:v>-</c:v>
                </c:pt>
                <c:pt idx="212">
                  <c:v>15.2</c:v>
                </c:pt>
                <c:pt idx="213">
                  <c:v>16.4</c:v>
                </c:pt>
                <c:pt idx="214">
                  <c:v>0.7</c:v>
                </c:pt>
                <c:pt idx="215">
                  <c:v>0.6</c:v>
                </c:pt>
                <c:pt idx="216">
                  <c:v>0.91</c:v>
                </c:pt>
                <c:pt idx="217">
                  <c:v>0.66</c:v>
                </c:pt>
                <c:pt idx="220">
                  <c:v>Zn</c:v>
                </c:pt>
                <c:pt idx="221">
                  <c:v>-</c:v>
                </c:pt>
                <c:pt idx="222">
                  <c:v>-</c:v>
                </c:pt>
                <c:pt idx="223">
                  <c:v>Spur</c:v>
                </c:pt>
                <c:pt idx="224">
                  <c:v>-</c:v>
                </c:pt>
                <c:pt idx="225">
                  <c:v>-</c:v>
                </c:pt>
                <c:pt idx="226">
                  <c:v>-</c:v>
                </c:pt>
                <c:pt idx="227">
                  <c:v>0.8</c:v>
                </c:pt>
                <c:pt idx="228">
                  <c:v>1.03</c:v>
                </c:pt>
                <c:pt idx="229">
                  <c:v>-</c:v>
                </c:pt>
                <c:pt idx="230">
                  <c:v>-</c:v>
                </c:pt>
                <c:pt idx="231">
                  <c:v>0.93</c:v>
                </c:pt>
                <c:pt idx="232">
                  <c:v>1.2</c:v>
                </c:pt>
                <c:pt idx="233">
                  <c:v>Spur</c:v>
                </c:pt>
                <c:pt idx="234">
                  <c:v>1.15</c:v>
                </c:pt>
                <c:pt idx="235">
                  <c:v>2.11</c:v>
                </c:pt>
                <c:pt idx="236">
                  <c:v>-</c:v>
                </c:pt>
                <c:pt idx="237">
                  <c:v>-</c:v>
                </c:pt>
                <c:pt idx="238">
                  <c:v>-</c:v>
                </c:pt>
                <c:pt idx="239">
                  <c:v>Spur</c:v>
                </c:pt>
                <c:pt idx="240">
                  <c:v>-</c:v>
                </c:pt>
                <c:pt idx="241">
                  <c:v>-</c:v>
                </c:pt>
                <c:pt idx="242">
                  <c:v>1.86</c:v>
                </c:pt>
                <c:pt idx="243">
                  <c:v>1.7</c:v>
                </c:pt>
                <c:pt idx="244">
                  <c:v>10.97</c:v>
                </c:pt>
                <c:pt idx="245">
                  <c:v>7.56</c:v>
                </c:pt>
                <c:pt idx="289">
                  <c:v>trace</c:v>
                </c:pt>
                <c:pt idx="293">
                  <c:v>-</c:v>
                </c:pt>
                <c:pt idx="294">
                  <c:v>trace</c:v>
                </c:pt>
                <c:pt idx="296">
                  <c:v>-</c:v>
                </c:pt>
                <c:pt idx="297">
                  <c:v>1.39</c:v>
                </c:pt>
                <c:pt idx="344">
                  <c:v>Zn</c:v>
                </c:pt>
                <c:pt idx="345">
                  <c:v>-</c:v>
                </c:pt>
                <c:pt idx="346">
                  <c:v>-</c:v>
                </c:pt>
                <c:pt idx="347">
                  <c:v>0.27</c:v>
                </c:pt>
                <c:pt idx="348">
                  <c:v>-</c:v>
                </c:pt>
                <c:pt idx="349">
                  <c:v>0.82</c:v>
                </c:pt>
                <c:pt idx="350">
                  <c:v>17.64</c:v>
                </c:pt>
                <c:pt idx="351">
                  <c:v>10.87</c:v>
                </c:pt>
                <c:pt idx="352">
                  <c:v>-</c:v>
                </c:pt>
                <c:pt idx="353">
                  <c:v>15.3</c:v>
                </c:pt>
                <c:pt idx="354">
                  <c:v>4.54</c:v>
                </c:pt>
                <c:pt idx="355">
                  <c:v>11.03</c:v>
                </c:pt>
                <c:pt idx="356">
                  <c:v>8.22</c:v>
                </c:pt>
                <c:pt idx="357">
                  <c:v>9.31</c:v>
                </c:pt>
                <c:pt idx="358">
                  <c:v>12.31</c:v>
                </c:pt>
                <c:pt idx="359">
                  <c:v>Spur</c:v>
                </c:pt>
                <c:pt idx="360">
                  <c:v>1.02</c:v>
                </c:pt>
                <c:pt idx="361">
                  <c:v>2.75</c:v>
                </c:pt>
                <c:pt idx="362">
                  <c:v>3.12</c:v>
                </c:pt>
                <c:pt idx="363">
                  <c:v>7.69</c:v>
                </c:pt>
                <c:pt idx="364">
                  <c:v>10.61</c:v>
                </c:pt>
                <c:pt idx="365">
                  <c:v>-</c:v>
                </c:pt>
                <c:pt idx="366">
                  <c:v>-</c:v>
                </c:pt>
                <c:pt idx="367">
                  <c:v>-</c:v>
                </c:pt>
                <c:pt idx="368">
                  <c:v>1.92</c:v>
                </c:pt>
                <c:pt idx="369">
                  <c:v>14</c:v>
                </c:pt>
                <c:pt idx="370">
                  <c:v>3.03</c:v>
                </c:pt>
                <c:pt idx="371">
                  <c:v>-</c:v>
                </c:pt>
                <c:pt idx="372">
                  <c:v>Spur</c:v>
                </c:pt>
                <c:pt idx="373">
                  <c:v>0.75</c:v>
                </c:pt>
                <c:pt idx="374">
                  <c:v>Spur</c:v>
                </c:pt>
                <c:pt idx="375">
                  <c:v>-</c:v>
                </c:pt>
                <c:pt idx="376">
                  <c:v>-</c:v>
                </c:pt>
                <c:pt idx="377">
                  <c:v>24.45</c:v>
                </c:pt>
                <c:pt idx="378">
                  <c:v>-</c:v>
                </c:pt>
                <c:pt idx="380">
                  <c:v>Zn</c:v>
                </c:pt>
                <c:pt idx="381">
                  <c:v>0.3</c:v>
                </c:pt>
                <c:pt idx="382">
                  <c:v>Spur</c:v>
                </c:pt>
                <c:pt idx="383">
                  <c:v>-</c:v>
                </c:pt>
                <c:pt idx="384">
                  <c:v>-</c:v>
                </c:pt>
                <c:pt idx="385">
                  <c:v>0.33</c:v>
                </c:pt>
                <c:pt idx="386">
                  <c:v>-</c:v>
                </c:pt>
                <c:pt idx="387">
                  <c:v>-</c:v>
                </c:pt>
                <c:pt idx="389">
                  <c:v>-</c:v>
                </c:pt>
                <c:pt idx="390">
                  <c:v>Spur</c:v>
                </c:pt>
                <c:pt idx="391">
                  <c:v>-</c:v>
                </c:pt>
                <c:pt idx="392">
                  <c:v>-</c:v>
                </c:pt>
                <c:pt idx="393">
                  <c:v>. -</c:v>
                </c:pt>
                <c:pt idx="394">
                  <c:v>Spur</c:v>
                </c:pt>
                <c:pt idx="395">
                  <c:v>-</c:v>
                </c:pt>
                <c:pt idx="396">
                  <c:v>0.25</c:v>
                </c:pt>
                <c:pt idx="397">
                  <c:v>-</c:v>
                </c:pt>
                <c:pt idx="398">
                  <c:v>-</c:v>
                </c:pt>
                <c:pt idx="399">
                  <c:v>Spur</c:v>
                </c:pt>
                <c:pt idx="400">
                  <c:v>0.7</c:v>
                </c:pt>
                <c:pt idx="401">
                  <c:v>Spur</c:v>
                </c:pt>
                <c:pt idx="402">
                  <c:v>-</c:v>
                </c:pt>
                <c:pt idx="403">
                  <c:v>0.07</c:v>
                </c:pt>
                <c:pt idx="404">
                  <c:v>0.64</c:v>
                </c:pt>
                <c:pt idx="405">
                  <c:v>-</c:v>
                </c:pt>
                <c:pt idx="406">
                  <c:v>0.23</c:v>
                </c:pt>
                <c:pt idx="407">
                  <c:v>0.48</c:v>
                </c:pt>
                <c:pt idx="408">
                  <c:v>-</c:v>
                </c:pt>
                <c:pt idx="409">
                  <c:v>-</c:v>
                </c:pt>
                <c:pt idx="410">
                  <c:v>-</c:v>
                </c:pt>
                <c:pt idx="411">
                  <c:v>-</c:v>
                </c:pt>
                <c:pt idx="412">
                  <c:v>0.33</c:v>
                </c:pt>
                <c:pt idx="413">
                  <c:v>-</c:v>
                </c:pt>
                <c:pt idx="414">
                  <c:v>0.73</c:v>
                </c:pt>
                <c:pt idx="415">
                  <c:v>-</c:v>
                </c:pt>
                <c:pt idx="416">
                  <c:v>-</c:v>
                </c:pt>
                <c:pt idx="417">
                  <c:v>-</c:v>
                </c:pt>
                <c:pt idx="418">
                  <c:v>0.73</c:v>
                </c:pt>
                <c:pt idx="419">
                  <c:v>-</c:v>
                </c:pt>
                <c:pt idx="420">
                  <c:v>-</c:v>
                </c:pt>
                <c:pt idx="421">
                  <c:v>1.42</c:v>
                </c:pt>
                <c:pt idx="422">
                  <c:v>0</c:v>
                </c:pt>
                <c:pt idx="423">
                  <c:v>-</c:v>
                </c:pt>
                <c:pt idx="424">
                  <c:v>-</c:v>
                </c:pt>
                <c:pt idx="425">
                  <c:v>-</c:v>
                </c:pt>
                <c:pt idx="426">
                  <c:v>-</c:v>
                </c:pt>
                <c:pt idx="427">
                  <c:v>Spur</c:v>
                </c:pt>
                <c:pt idx="428">
                  <c:v>Spur</c:v>
                </c:pt>
                <c:pt idx="429">
                  <c:v>0.63</c:v>
                </c:pt>
                <c:pt idx="430">
                  <c:v>Spur</c:v>
                </c:pt>
                <c:pt idx="431">
                  <c:v>-</c:v>
                </c:pt>
                <c:pt idx="432">
                  <c:v>-</c:v>
                </c:pt>
                <c:pt idx="433">
                  <c:v>-</c:v>
                </c:pt>
                <c:pt idx="434">
                  <c:v>-</c:v>
                </c:pt>
                <c:pt idx="435">
                  <c:v>-</c:v>
                </c:pt>
                <c:pt idx="436">
                  <c:v>-</c:v>
                </c:pt>
                <c:pt idx="437">
                  <c:v>-</c:v>
                </c:pt>
                <c:pt idx="438">
                  <c:v>-</c:v>
                </c:pt>
                <c:pt idx="439">
                  <c:v>-</c:v>
                </c:pt>
                <c:pt idx="440">
                  <c:v>-</c:v>
                </c:pt>
                <c:pt idx="441">
                  <c:v>-</c:v>
                </c:pt>
                <c:pt idx="442">
                  <c:v>-</c:v>
                </c:pt>
                <c:pt idx="444">
                  <c:v>Zn</c:v>
                </c:pt>
                <c:pt idx="445">
                  <c:v>1.66</c:v>
                </c:pt>
                <c:pt idx="446">
                  <c:v>2.03</c:v>
                </c:pt>
                <c:pt idx="447">
                  <c:v>-</c:v>
                </c:pt>
                <c:pt idx="448">
                  <c:v>-</c:v>
                </c:pt>
                <c:pt idx="449">
                  <c:v>6.33</c:v>
                </c:pt>
                <c:pt idx="450">
                  <c:v>16.33</c:v>
                </c:pt>
                <c:pt idx="452">
                  <c:v>Zn</c:v>
                </c:pt>
                <c:pt idx="453">
                  <c:v>-</c:v>
                </c:pt>
                <c:pt idx="454">
                  <c:v>-</c:v>
                </c:pt>
                <c:pt idx="455">
                  <c:v>Spur</c:v>
                </c:pt>
                <c:pt idx="456">
                  <c:v>-</c:v>
                </c:pt>
                <c:pt idx="457">
                  <c:v>-</c:v>
                </c:pt>
                <c:pt idx="458">
                  <c:v>2.3</c:v>
                </c:pt>
                <c:pt idx="459">
                  <c:v>-</c:v>
                </c:pt>
                <c:pt idx="460">
                  <c:v>0.62</c:v>
                </c:pt>
                <c:pt idx="461">
                  <c:v>1.23</c:v>
                </c:pt>
                <c:pt idx="462">
                  <c:v>-</c:v>
                </c:pt>
                <c:pt idx="463">
                  <c:v>Spur</c:v>
                </c:pt>
                <c:pt idx="464">
                  <c:v>-</c:v>
                </c:pt>
                <c:pt idx="465">
                  <c:v>-</c:v>
                </c:pt>
                <c:pt idx="466">
                  <c:v>-</c:v>
                </c:pt>
                <c:pt idx="467">
                  <c:v>-</c:v>
                </c:pt>
                <c:pt idx="468">
                  <c:v>-</c:v>
                </c:pt>
                <c:pt idx="469">
                  <c:v>-</c:v>
                </c:pt>
                <c:pt idx="470">
                  <c:v>Spur</c:v>
                </c:pt>
                <c:pt idx="471">
                  <c:v>-</c:v>
                </c:pt>
                <c:pt idx="472">
                  <c:v>-</c:v>
                </c:pt>
                <c:pt idx="473">
                  <c:v>-</c:v>
                </c:pt>
                <c:pt idx="474">
                  <c:v>-</c:v>
                </c:pt>
                <c:pt idx="476">
                  <c:v>Zn</c:v>
                </c:pt>
                <c:pt idx="477">
                  <c:v>-</c:v>
                </c:pt>
                <c:pt idx="478">
                  <c:v>-</c:v>
                </c:pt>
                <c:pt idx="479">
                  <c:v>-</c:v>
                </c:pt>
                <c:pt idx="480">
                  <c:v>-</c:v>
                </c:pt>
                <c:pt idx="481">
                  <c:v>-</c:v>
                </c:pt>
                <c:pt idx="482">
                  <c:v>3.72</c:v>
                </c:pt>
                <c:pt idx="483">
                  <c:v>-</c:v>
                </c:pt>
                <c:pt idx="484">
                  <c:v>-</c:v>
                </c:pt>
                <c:pt idx="485">
                  <c:v>-</c:v>
                </c:pt>
                <c:pt idx="486">
                  <c:v>-</c:v>
                </c:pt>
                <c:pt idx="487">
                  <c:v>-</c:v>
                </c:pt>
                <c:pt idx="489">
                  <c:v>Zn</c:v>
                </c:pt>
                <c:pt idx="490">
                  <c:v>-</c:v>
                </c:pt>
                <c:pt idx="491">
                  <c:v>-</c:v>
                </c:pt>
                <c:pt idx="492">
                  <c:v>-</c:v>
                </c:pt>
                <c:pt idx="493">
                  <c:v>-</c:v>
                </c:pt>
                <c:pt idx="494">
                  <c:v>-</c:v>
                </c:pt>
                <c:pt idx="495">
                  <c:v>-</c:v>
                </c:pt>
                <c:pt idx="496">
                  <c:v>-</c:v>
                </c:pt>
                <c:pt idx="497">
                  <c:v>-</c:v>
                </c:pt>
                <c:pt idx="498">
                  <c:v>0.31</c:v>
                </c:pt>
                <c:pt idx="499">
                  <c:v>-</c:v>
                </c:pt>
                <c:pt idx="500">
                  <c:v>-</c:v>
                </c:pt>
                <c:pt idx="502">
                  <c:v>Zn</c:v>
                </c:pt>
                <c:pt idx="503">
                  <c:v>-</c:v>
                </c:pt>
                <c:pt idx="504">
                  <c:v>-</c:v>
                </c:pt>
                <c:pt idx="505">
                  <c:v>-</c:v>
                </c:pt>
                <c:pt idx="506">
                  <c:v>-</c:v>
                </c:pt>
                <c:pt idx="507">
                  <c:v>-</c:v>
                </c:pt>
                <c:pt idx="508">
                  <c:v>-</c:v>
                </c:pt>
                <c:pt idx="509">
                  <c:v>Spur</c:v>
                </c:pt>
                <c:pt idx="510">
                  <c:v>2.67</c:v>
                </c:pt>
                <c:pt idx="511">
                  <c:v>-</c:v>
                </c:pt>
                <c:pt idx="512">
                  <c:v>3.07</c:v>
                </c:pt>
                <c:pt idx="513">
                  <c:v>-</c:v>
                </c:pt>
                <c:pt idx="514">
                  <c:v>3.2</c:v>
                </c:pt>
                <c:pt idx="515">
                  <c:v>-</c:v>
                </c:pt>
                <c:pt idx="516">
                  <c:v>-</c:v>
                </c:pt>
                <c:pt idx="517">
                  <c:v>-</c:v>
                </c:pt>
                <c:pt idx="518">
                  <c:v>-</c:v>
                </c:pt>
                <c:pt idx="519">
                  <c:v>-</c:v>
                </c:pt>
                <c:pt idx="520">
                  <c:v>-</c:v>
                </c:pt>
                <c:pt idx="521">
                  <c:v>-</c:v>
                </c:pt>
                <c:pt idx="522">
                  <c:v>-</c:v>
                </c:pt>
                <c:pt idx="523">
                  <c:v>-</c:v>
                </c:pt>
                <c:pt idx="524">
                  <c:v>-</c:v>
                </c:pt>
                <c:pt idx="526">
                  <c:v>Zn</c:v>
                </c:pt>
                <c:pt idx="528">
                  <c:v>-</c:v>
                </c:pt>
                <c:pt idx="529">
                  <c:v>-</c:v>
                </c:pt>
                <c:pt idx="530">
                  <c:v>-</c:v>
                </c:pt>
                <c:pt idx="531">
                  <c:v>-</c:v>
                </c:pt>
                <c:pt idx="534">
                  <c:v>-</c:v>
                </c:pt>
                <c:pt idx="536">
                  <c:v>Zn</c:v>
                </c:pt>
                <c:pt idx="538">
                  <c:v>-</c:v>
                </c:pt>
                <c:pt idx="539">
                  <c:v>0.52</c:v>
                </c:pt>
                <c:pt idx="540">
                  <c:v>-</c:v>
                </c:pt>
                <c:pt idx="541">
                  <c:v>-</c:v>
                </c:pt>
                <c:pt idx="542">
                  <c:v>-</c:v>
                </c:pt>
                <c:pt idx="543">
                  <c:v>Spur</c:v>
                </c:pt>
                <c:pt idx="544">
                  <c:v>Spur</c:v>
                </c:pt>
                <c:pt idx="545">
                  <c:v>-</c:v>
                </c:pt>
                <c:pt idx="546">
                  <c:v>13.31</c:v>
                </c:pt>
                <c:pt idx="547">
                  <c:v>10.12</c:v>
                </c:pt>
                <c:pt idx="548">
                  <c:v>-</c:v>
                </c:pt>
                <c:pt idx="550">
                  <c:v>-</c:v>
                </c:pt>
                <c:pt idx="551">
                  <c:v>-</c:v>
                </c:pt>
                <c:pt idx="552">
                  <c:v>-</c:v>
                </c:pt>
                <c:pt idx="554">
                  <c:v>- </c:v>
                </c:pt>
                <c:pt idx="557">
                  <c:v>8.1</c:v>
                </c:pt>
                <c:pt idx="558">
                  <c:v>- </c:v>
                </c:pt>
                <c:pt idx="559">
                  <c:v>Spur</c:v>
                </c:pt>
                <c:pt idx="560">
                  <c:v>Spur</c:v>
                </c:pt>
                <c:pt idx="561">
                  <c:v>- </c:v>
                </c:pt>
                <c:pt idx="562">
                  <c:v>2.12</c:v>
                </c:pt>
                <c:pt idx="563">
                  <c:v>- </c:v>
                </c:pt>
                <c:pt idx="565">
                  <c:v>-</c:v>
                </c:pt>
                <c:pt idx="566">
                  <c:v>-</c:v>
                </c:pt>
                <c:pt idx="567">
                  <c:v>-</c:v>
                </c:pt>
                <c:pt idx="568">
                  <c:v>-</c:v>
                </c:pt>
                <c:pt idx="569">
                  <c:v>-</c:v>
                </c:pt>
                <c:pt idx="570">
                  <c:v>Spur</c:v>
                </c:pt>
                <c:pt idx="572">
                  <c:v>-</c:v>
                </c:pt>
                <c:pt idx="573">
                  <c:v>-</c:v>
                </c:pt>
                <c:pt idx="574">
                  <c:v>-</c:v>
                </c:pt>
                <c:pt idx="575">
                  <c:v>-</c:v>
                </c:pt>
                <c:pt idx="576">
                  <c:v>-</c:v>
                </c:pt>
                <c:pt idx="577">
                  <c:v>-</c:v>
                </c:pt>
                <c:pt idx="578">
                  <c:v>-</c:v>
                </c:pt>
                <c:pt idx="579">
                  <c:v>2.01</c:v>
                </c:pt>
                <c:pt idx="580">
                  <c:v>-</c:v>
                </c:pt>
                <c:pt idx="581">
                  <c:v>-</c:v>
                </c:pt>
                <c:pt idx="583">
                  <c:v>-</c:v>
                </c:pt>
                <c:pt idx="584">
                  <c:v>-</c:v>
                </c:pt>
                <c:pt idx="585">
                  <c:v>-</c:v>
                </c:pt>
                <c:pt idx="586">
                  <c:v>-</c:v>
                </c:pt>
                <c:pt idx="587">
                  <c:v>-</c:v>
                </c:pt>
                <c:pt idx="588">
                  <c:v>-</c:v>
                </c:pt>
                <c:pt idx="589">
                  <c:v>-</c:v>
                </c:pt>
                <c:pt idx="590">
                  <c:v>-</c:v>
                </c:pt>
                <c:pt idx="592">
                  <c:v>-</c:v>
                </c:pt>
                <c:pt idx="593">
                  <c:v>-</c:v>
                </c:pt>
                <c:pt idx="594">
                  <c:v>9</c:v>
                </c:pt>
                <c:pt idx="596">
                  <c:v>-</c:v>
                </c:pt>
                <c:pt idx="597">
                  <c:v>-</c:v>
                </c:pt>
                <c:pt idx="598">
                  <c:v>-</c:v>
                </c:pt>
                <c:pt idx="600">
                  <c:v>-</c:v>
                </c:pt>
                <c:pt idx="601">
                  <c:v>9</c:v>
                </c:pt>
                <c:pt idx="602">
                  <c:v>10.15</c:v>
                </c:pt>
                <c:pt idx="603">
                  <c:v>-</c:v>
                </c:pt>
                <c:pt idx="605">
                  <c:v>6.66</c:v>
                </c:pt>
                <c:pt idx="606">
                  <c:v>7.27</c:v>
                </c:pt>
                <c:pt idx="607">
                  <c:v>6.14</c:v>
                </c:pt>
                <c:pt idx="608">
                  <c:v>4.6</c:v>
                </c:pt>
                <c:pt idx="609">
                  <c:v>2.22</c:v>
                </c:pt>
                <c:pt idx="610">
                  <c:v>3.87</c:v>
                </c:pt>
                <c:pt idx="611">
                  <c:v>4.33</c:v>
                </c:pt>
                <c:pt idx="612">
                  <c:v>2.93</c:v>
                </c:pt>
                <c:pt idx="613">
                  <c:v>-</c:v>
                </c:pt>
                <c:pt idx="614">
                  <c:v>-</c:v>
                </c:pt>
                <c:pt idx="615">
                  <c:v>-</c:v>
                </c:pt>
                <c:pt idx="617">
                  <c:v>19.5</c:v>
                </c:pt>
                <c:pt idx="618">
                  <c:v>18.25</c:v>
                </c:pt>
                <c:pt idx="619">
                  <c:v>16.13</c:v>
                </c:pt>
                <c:pt idx="620">
                  <c:v>17.25</c:v>
                </c:pt>
                <c:pt idx="621">
                  <c:v>7.5</c:v>
                </c:pt>
                <c:pt idx="622">
                  <c:v>18.5</c:v>
                </c:pt>
                <c:pt idx="623">
                  <c:v>15.4</c:v>
                </c:pt>
                <c:pt idx="624">
                  <c:v>18.36</c:v>
                </c:pt>
                <c:pt idx="625">
                  <c:v>17.36</c:v>
                </c:pt>
                <c:pt idx="626">
                  <c:v>6.34</c:v>
                </c:pt>
                <c:pt idx="627">
                  <c:v>18.5</c:v>
                </c:pt>
                <c:pt idx="628">
                  <c:v>19.25</c:v>
                </c:pt>
                <c:pt idx="629">
                  <c:v>19</c:v>
                </c:pt>
                <c:pt idx="630">
                  <c:v>19.19</c:v>
                </c:pt>
                <c:pt idx="631">
                  <c:v>19.5</c:v>
                </c:pt>
                <c:pt idx="632">
                  <c:v>20</c:v>
                </c:pt>
                <c:pt idx="633">
                  <c:v>18.25</c:v>
                </c:pt>
                <c:pt idx="634">
                  <c:v>15.62</c:v>
                </c:pt>
                <c:pt idx="635">
                  <c:v>13.35</c:v>
                </c:pt>
                <c:pt idx="636">
                  <c:v>9</c:v>
                </c:pt>
                <c:pt idx="637">
                  <c:v>20.3</c:v>
                </c:pt>
                <c:pt idx="638">
                  <c:v>20.03</c:v>
                </c:pt>
                <c:pt idx="639">
                  <c:v>16.95</c:v>
                </c:pt>
                <c:pt idx="640">
                  <c:v>13.86</c:v>
                </c:pt>
                <c:pt idx="641">
                  <c:v>17.42</c:v>
                </c:pt>
                <c:pt idx="643">
                  <c:v>-</c:v>
                </c:pt>
                <c:pt idx="644">
                  <c:v>-</c:v>
                </c:pt>
                <c:pt idx="646">
                  <c:v>-</c:v>
                </c:pt>
                <c:pt idx="647">
                  <c:v>-</c:v>
                </c:pt>
                <c:pt idx="648">
                  <c:v>-</c:v>
                </c:pt>
                <c:pt idx="649">
                  <c:v>-</c:v>
                </c:pt>
                <c:pt idx="650">
                  <c:v>-</c:v>
                </c:pt>
                <c:pt idx="654">
                  <c:v>-</c:v>
                </c:pt>
                <c:pt idx="655">
                  <c:v>Spur</c:v>
                </c:pt>
                <c:pt idx="656">
                  <c:v>Spur</c:v>
                </c:pt>
                <c:pt idx="657">
                  <c:v>Spur</c:v>
                </c:pt>
                <c:pt idx="658">
                  <c:v>-</c:v>
                </c:pt>
                <c:pt idx="660">
                  <c:v>-</c:v>
                </c:pt>
                <c:pt idx="661">
                  <c:v>-</c:v>
                </c:pt>
                <c:pt idx="662">
                  <c:v>-</c:v>
                </c:pt>
                <c:pt idx="663">
                  <c:v>-</c:v>
                </c:pt>
                <c:pt idx="664">
                  <c:v>-</c:v>
                </c:pt>
                <c:pt idx="665">
                  <c:v>-</c:v>
                </c:pt>
                <c:pt idx="666">
                  <c:v>-</c:v>
                </c:pt>
                <c:pt idx="667">
                  <c:v>-</c:v>
                </c:pt>
                <c:pt idx="668">
                  <c:v>-</c:v>
                </c:pt>
                <c:pt idx="669">
                  <c:v>-</c:v>
                </c:pt>
                <c:pt idx="670">
                  <c:v>-</c:v>
                </c:pt>
                <c:pt idx="671">
                  <c:v>-</c:v>
                </c:pt>
                <c:pt idx="672">
                  <c:v>-</c:v>
                </c:pt>
                <c:pt idx="673">
                  <c:v>-</c:v>
                </c:pt>
                <c:pt idx="674">
                  <c:v>-</c:v>
                </c:pt>
                <c:pt idx="675">
                  <c:v>-</c:v>
                </c:pt>
                <c:pt idx="676">
                  <c:v>-</c:v>
                </c:pt>
                <c:pt idx="677">
                  <c:v>-</c:v>
                </c:pt>
                <c:pt idx="678">
                  <c:v>-</c:v>
                </c:pt>
                <c:pt idx="679">
                  <c:v>9.6</c:v>
                </c:pt>
                <c:pt idx="680">
                  <c:v>-</c:v>
                </c:pt>
                <c:pt idx="681">
                  <c:v>-</c:v>
                </c:pt>
                <c:pt idx="682">
                  <c:v>16.31</c:v>
                </c:pt>
                <c:pt idx="683">
                  <c:v>-</c:v>
                </c:pt>
                <c:pt idx="684">
                  <c:v>-</c:v>
                </c:pt>
                <c:pt idx="685">
                  <c:v>-</c:v>
                </c:pt>
                <c:pt idx="686">
                  <c:v>-</c:v>
                </c:pt>
                <c:pt idx="688">
                  <c:v>-</c:v>
                </c:pt>
                <c:pt idx="689">
                  <c:v>Spur</c:v>
                </c:pt>
                <c:pt idx="690">
                  <c:v>-</c:v>
                </c:pt>
                <c:pt idx="691">
                  <c:v>-</c:v>
                </c:pt>
                <c:pt idx="692">
                  <c:v>5</c:v>
                </c:pt>
                <c:pt idx="693">
                  <c:v>-</c:v>
                </c:pt>
                <c:pt idx="694">
                  <c:v>-</c:v>
                </c:pt>
                <c:pt idx="695">
                  <c:v>-</c:v>
                </c:pt>
                <c:pt idx="696">
                  <c:v>-</c:v>
                </c:pt>
                <c:pt idx="697">
                  <c:v>-</c:v>
                </c:pt>
                <c:pt idx="698">
                  <c:v>-</c:v>
                </c:pt>
                <c:pt idx="699">
                  <c:v>12.87</c:v>
                </c:pt>
                <c:pt idx="700">
                  <c:v>9.7</c:v>
                </c:pt>
                <c:pt idx="701">
                  <c:v>-</c:v>
                </c:pt>
                <c:pt idx="702">
                  <c:v>-</c:v>
                </c:pt>
                <c:pt idx="703">
                  <c:v>-</c:v>
                </c:pt>
                <c:pt idx="704">
                  <c:v>-</c:v>
                </c:pt>
                <c:pt idx="705">
                  <c:v>-</c:v>
                </c:pt>
                <c:pt idx="706">
                  <c:v>-</c:v>
                </c:pt>
                <c:pt idx="707">
                  <c:v>-</c:v>
                </c:pt>
                <c:pt idx="708">
                  <c:v>-</c:v>
                </c:pt>
                <c:pt idx="709">
                  <c:v>-</c:v>
                </c:pt>
                <c:pt idx="710">
                  <c:v>-</c:v>
                </c:pt>
                <c:pt idx="711">
                  <c:v>-</c:v>
                </c:pt>
                <c:pt idx="712">
                  <c:v>19.05</c:v>
                </c:pt>
                <c:pt idx="713">
                  <c:v>-</c:v>
                </c:pt>
                <c:pt idx="715">
                  <c:v>-</c:v>
                </c:pt>
                <c:pt idx="716">
                  <c:v>-</c:v>
                </c:pt>
                <c:pt idx="717">
                  <c:v>-</c:v>
                </c:pt>
                <c:pt idx="718">
                  <c:v>-</c:v>
                </c:pt>
                <c:pt idx="719">
                  <c:v>1.9</c:v>
                </c:pt>
                <c:pt idx="720">
                  <c:v>2.66</c:v>
                </c:pt>
                <c:pt idx="721">
                  <c:v>3.12</c:v>
                </c:pt>
                <c:pt idx="722">
                  <c:v>0.62</c:v>
                </c:pt>
                <c:pt idx="723">
                  <c:v>2.4</c:v>
                </c:pt>
                <c:pt idx="724">
                  <c:v>3.99</c:v>
                </c:pt>
                <c:pt idx="725">
                  <c:v>-</c:v>
                </c:pt>
                <c:pt idx="726">
                  <c:v>1.71</c:v>
                </c:pt>
                <c:pt idx="727">
                  <c:v>3.71</c:v>
                </c:pt>
                <c:pt idx="729">
                  <c:v>-</c:v>
                </c:pt>
                <c:pt idx="730">
                  <c:v>3.75</c:v>
                </c:pt>
                <c:pt idx="731">
                  <c:v>-</c:v>
                </c:pt>
                <c:pt idx="732">
                  <c:v>-</c:v>
                </c:pt>
                <c:pt idx="733">
                  <c:v>-</c:v>
                </c:pt>
                <c:pt idx="734">
                  <c:v>-</c:v>
                </c:pt>
                <c:pt idx="735">
                  <c:v>-</c:v>
                </c:pt>
                <c:pt idx="736">
                  <c:v>15.78</c:v>
                </c:pt>
                <c:pt idx="737">
                  <c:v>14.61</c:v>
                </c:pt>
                <c:pt idx="738">
                  <c:v>3</c:v>
                </c:pt>
                <c:pt idx="739">
                  <c:v>11</c:v>
                </c:pt>
                <c:pt idx="740">
                  <c:v>9.09</c:v>
                </c:pt>
                <c:pt idx="741">
                  <c:v>10</c:v>
                </c:pt>
                <c:pt idx="742">
                  <c:v>1.66</c:v>
                </c:pt>
                <c:pt idx="743">
                  <c:v>9.47</c:v>
                </c:pt>
                <c:pt idx="744">
                  <c:v>17.65</c:v>
                </c:pt>
                <c:pt idx="745">
                  <c:v>12.3</c:v>
                </c:pt>
                <c:pt idx="746">
                  <c:v>0.58</c:v>
                </c:pt>
                <c:pt idx="748">
                  <c:v>-</c:v>
                </c:pt>
                <c:pt idx="749">
                  <c:v>-</c:v>
                </c:pt>
                <c:pt idx="751">
                  <c:v>-</c:v>
                </c:pt>
                <c:pt idx="752">
                  <c:v>-</c:v>
                </c:pt>
                <c:pt idx="753">
                  <c:v>-</c:v>
                </c:pt>
                <c:pt idx="754">
                  <c:v>-</c:v>
                </c:pt>
                <c:pt idx="755">
                  <c:v>-</c:v>
                </c:pt>
                <c:pt idx="756">
                  <c:v>-</c:v>
                </c:pt>
                <c:pt idx="757">
                  <c:v>-</c:v>
                </c:pt>
                <c:pt idx="758">
                  <c:v>-</c:v>
                </c:pt>
                <c:pt idx="759">
                  <c:v>-</c:v>
                </c:pt>
                <c:pt idx="760">
                  <c:v>-</c:v>
                </c:pt>
                <c:pt idx="761">
                  <c:v>-</c:v>
                </c:pt>
                <c:pt idx="762">
                  <c:v>-</c:v>
                </c:pt>
                <c:pt idx="763">
                  <c:v>-</c:v>
                </c:pt>
                <c:pt idx="764">
                  <c:v>-</c:v>
                </c:pt>
                <c:pt idx="765">
                  <c:v>-</c:v>
                </c:pt>
                <c:pt idx="766">
                  <c:v>-</c:v>
                </c:pt>
                <c:pt idx="767">
                  <c:v>-</c:v>
                </c:pt>
                <c:pt idx="768">
                  <c:v>-</c:v>
                </c:pt>
                <c:pt idx="769">
                  <c:v>-</c:v>
                </c:pt>
                <c:pt idx="772">
                  <c:v>-</c:v>
                </c:pt>
                <c:pt idx="773">
                  <c:v>4</c:v>
                </c:pt>
                <c:pt idx="774">
                  <c:v>4</c:v>
                </c:pt>
                <c:pt idx="775">
                  <c:v>Spur</c:v>
                </c:pt>
                <c:pt idx="776">
                  <c:v>3.28</c:v>
                </c:pt>
                <c:pt idx="777">
                  <c:v>0.87</c:v>
                </c:pt>
                <c:pt idx="778">
                  <c:v>-</c:v>
                </c:pt>
                <c:pt idx="780">
                  <c:v>-</c:v>
                </c:pt>
                <c:pt idx="781">
                  <c:v>-</c:v>
                </c:pt>
                <c:pt idx="782">
                  <c:v>-</c:v>
                </c:pt>
                <c:pt idx="783">
                  <c:v>-</c:v>
                </c:pt>
                <c:pt idx="784">
                  <c:v>-</c:v>
                </c:pt>
                <c:pt idx="785">
                  <c:v>4.28</c:v>
                </c:pt>
                <c:pt idx="786">
                  <c:v>3.16</c:v>
                </c:pt>
                <c:pt idx="787">
                  <c:v>3.74</c:v>
                </c:pt>
                <c:pt idx="788">
                  <c:v>0.72</c:v>
                </c:pt>
                <c:pt idx="789">
                  <c:v>-</c:v>
                </c:pt>
                <c:pt idx="790">
                  <c:v>6.81</c:v>
                </c:pt>
                <c:pt idx="791">
                  <c:v>-</c:v>
                </c:pt>
                <c:pt idx="792">
                  <c:v>-</c:v>
                </c:pt>
                <c:pt idx="793">
                  <c:v>-</c:v>
                </c:pt>
                <c:pt idx="794">
                  <c:v>-</c:v>
                </c:pt>
                <c:pt idx="795">
                  <c:v>-</c:v>
                </c:pt>
                <c:pt idx="797">
                  <c:v>2</c:v>
                </c:pt>
                <c:pt idx="798">
                  <c:v>3.5</c:v>
                </c:pt>
                <c:pt idx="799">
                  <c:v>5</c:v>
                </c:pt>
                <c:pt idx="800">
                  <c:v>-</c:v>
                </c:pt>
                <c:pt idx="801">
                  <c:v>-</c:v>
                </c:pt>
                <c:pt idx="802">
                  <c:v>-</c:v>
                </c:pt>
                <c:pt idx="803">
                  <c:v>2.66</c:v>
                </c:pt>
                <c:pt idx="804">
                  <c:v>4.54</c:v>
                </c:pt>
                <c:pt idx="805">
                  <c:v>-</c:v>
                </c:pt>
                <c:pt idx="806">
                  <c:v>-</c:v>
                </c:pt>
                <c:pt idx="807">
                  <c:v>-</c:v>
                </c:pt>
                <c:pt idx="809">
                  <c:v>-</c:v>
                </c:pt>
                <c:pt idx="810">
                  <c:v>-</c:v>
                </c:pt>
                <c:pt idx="811">
                  <c:v>-</c:v>
                </c:pt>
                <c:pt idx="812">
                  <c:v>-</c:v>
                </c:pt>
                <c:pt idx="813">
                  <c:v>-</c:v>
                </c:pt>
                <c:pt idx="814">
                  <c:v>-</c:v>
                </c:pt>
                <c:pt idx="815">
                  <c:v>-</c:v>
                </c:pt>
                <c:pt idx="816">
                  <c:v>-</c:v>
                </c:pt>
                <c:pt idx="817">
                  <c:v>-</c:v>
                </c:pt>
                <c:pt idx="818">
                  <c:v>-</c:v>
                </c:pt>
                <c:pt idx="819">
                  <c:v>-</c:v>
                </c:pt>
                <c:pt idx="820">
                  <c:v>-</c:v>
                </c:pt>
                <c:pt idx="821">
                  <c:v>-</c:v>
                </c:pt>
                <c:pt idx="822">
                  <c:v>-</c:v>
                </c:pt>
                <c:pt idx="823">
                  <c:v>-</c:v>
                </c:pt>
                <c:pt idx="824">
                  <c:v>-</c:v>
                </c:pt>
                <c:pt idx="825">
                  <c:v>-</c:v>
                </c:pt>
                <c:pt idx="826">
                  <c:v>-</c:v>
                </c:pt>
                <c:pt idx="827">
                  <c:v>-</c:v>
                </c:pt>
                <c:pt idx="828">
                  <c:v>-</c:v>
                </c:pt>
                <c:pt idx="829">
                  <c:v>-</c:v>
                </c:pt>
                <c:pt idx="830">
                  <c:v>-</c:v>
                </c:pt>
                <c:pt idx="831">
                  <c:v>-</c:v>
                </c:pt>
                <c:pt idx="834">
                  <c:v>-</c:v>
                </c:pt>
                <c:pt idx="835">
                  <c:v>-</c:v>
                </c:pt>
                <c:pt idx="836">
                  <c:v>-</c:v>
                </c:pt>
                <c:pt idx="837">
                  <c:v>-</c:v>
                </c:pt>
                <c:pt idx="838">
                  <c:v>-</c:v>
                </c:pt>
                <c:pt idx="839">
                  <c:v>-</c:v>
                </c:pt>
                <c:pt idx="842">
                  <c:v>-</c:v>
                </c:pt>
                <c:pt idx="843">
                  <c:v>-</c:v>
                </c:pt>
                <c:pt idx="844">
                  <c:v>-</c:v>
                </c:pt>
                <c:pt idx="845">
                  <c:v>-</c:v>
                </c:pt>
                <c:pt idx="846">
                  <c:v>-</c:v>
                </c:pt>
                <c:pt idx="847">
                  <c:v>-</c:v>
                </c:pt>
                <c:pt idx="848">
                  <c:v>-</c:v>
                </c:pt>
                <c:pt idx="849">
                  <c:v>-</c:v>
                </c:pt>
                <c:pt idx="850">
                  <c:v>-</c:v>
                </c:pt>
                <c:pt idx="851">
                  <c:v>-</c:v>
                </c:pt>
                <c:pt idx="852">
                  <c:v>-</c:v>
                </c:pt>
                <c:pt idx="853">
                  <c:v>-</c:v>
                </c:pt>
                <c:pt idx="854">
                  <c:v>-</c:v>
                </c:pt>
                <c:pt idx="855">
                  <c:v>-</c:v>
                </c:pt>
                <c:pt idx="856">
                  <c:v>-</c:v>
                </c:pt>
                <c:pt idx="857">
                  <c:v>-</c:v>
                </c:pt>
                <c:pt idx="858">
                  <c:v>-</c:v>
                </c:pt>
                <c:pt idx="859">
                  <c:v>-</c:v>
                </c:pt>
                <c:pt idx="860">
                  <c:v>-</c:v>
                </c:pt>
                <c:pt idx="861">
                  <c:v>-</c:v>
                </c:pt>
                <c:pt idx="862">
                  <c:v>-</c:v>
                </c:pt>
                <c:pt idx="863">
                  <c:v>-</c:v>
                </c:pt>
                <c:pt idx="864">
                  <c:v>-</c:v>
                </c:pt>
                <c:pt idx="865">
                  <c:v>-</c:v>
                </c:pt>
                <c:pt idx="866">
                  <c:v>-</c:v>
                </c:pt>
                <c:pt idx="867">
                  <c:v>-</c:v>
                </c:pt>
                <c:pt idx="868">
                  <c:v>-</c:v>
                </c:pt>
                <c:pt idx="869">
                  <c:v>-</c:v>
                </c:pt>
                <c:pt idx="870">
                  <c:v>-</c:v>
                </c:pt>
                <c:pt idx="871">
                  <c:v>-</c:v>
                </c:pt>
                <c:pt idx="872">
                  <c:v>-</c:v>
                </c:pt>
                <c:pt idx="873">
                  <c:v>-</c:v>
                </c:pt>
                <c:pt idx="874">
                  <c:v>-</c:v>
                </c:pt>
                <c:pt idx="875">
                  <c:v>-</c:v>
                </c:pt>
                <c:pt idx="876">
                  <c:v>-</c:v>
                </c:pt>
                <c:pt idx="877">
                  <c:v>-</c:v>
                </c:pt>
                <c:pt idx="878">
                  <c:v>-</c:v>
                </c:pt>
                <c:pt idx="879">
                  <c:v>-</c:v>
                </c:pt>
                <c:pt idx="880">
                  <c:v>-</c:v>
                </c:pt>
                <c:pt idx="881">
                  <c:v>-</c:v>
                </c:pt>
                <c:pt idx="882">
                  <c:v>-</c:v>
                </c:pt>
                <c:pt idx="883">
                  <c:v>-</c:v>
                </c:pt>
                <c:pt idx="884">
                  <c:v>-</c:v>
                </c:pt>
                <c:pt idx="885">
                  <c:v>-</c:v>
                </c:pt>
                <c:pt idx="886">
                  <c:v>-</c:v>
                </c:pt>
                <c:pt idx="887">
                  <c:v>-</c:v>
                </c:pt>
                <c:pt idx="888">
                  <c:v>-</c:v>
                </c:pt>
                <c:pt idx="889">
                  <c:v>-</c:v>
                </c:pt>
                <c:pt idx="890">
                  <c:v>-</c:v>
                </c:pt>
                <c:pt idx="891">
                  <c:v>-</c:v>
                </c:pt>
                <c:pt idx="892">
                  <c:v>-</c:v>
                </c:pt>
                <c:pt idx="893">
                  <c:v>-</c:v>
                </c:pt>
                <c:pt idx="894">
                  <c:v>-</c:v>
                </c:pt>
                <c:pt idx="895">
                  <c:v>-</c:v>
                </c:pt>
                <c:pt idx="896">
                  <c:v>-</c:v>
                </c:pt>
                <c:pt idx="897">
                  <c:v>-</c:v>
                </c:pt>
                <c:pt idx="898">
                  <c:v>-</c:v>
                </c:pt>
                <c:pt idx="899">
                  <c:v>-</c:v>
                </c:pt>
                <c:pt idx="900">
                  <c:v>-</c:v>
                </c:pt>
                <c:pt idx="901">
                  <c:v>-</c:v>
                </c:pt>
                <c:pt idx="902">
                  <c:v>-</c:v>
                </c:pt>
                <c:pt idx="903">
                  <c:v>-</c:v>
                </c:pt>
                <c:pt idx="904">
                  <c:v>-</c:v>
                </c:pt>
                <c:pt idx="905">
                  <c:v>-</c:v>
                </c:pt>
                <c:pt idx="906">
                  <c:v>-</c:v>
                </c:pt>
                <c:pt idx="907">
                  <c:v>-</c:v>
                </c:pt>
                <c:pt idx="908">
                  <c:v>-</c:v>
                </c:pt>
                <c:pt idx="909">
                  <c:v>-</c:v>
                </c:pt>
                <c:pt idx="910">
                  <c:v>-</c:v>
                </c:pt>
                <c:pt idx="911">
                  <c:v>-</c:v>
                </c:pt>
                <c:pt idx="912">
                  <c:v>-</c:v>
                </c:pt>
                <c:pt idx="913">
                  <c:v>-</c:v>
                </c:pt>
                <c:pt idx="914">
                  <c:v>-</c:v>
                </c:pt>
                <c:pt idx="915">
                  <c:v>-</c:v>
                </c:pt>
                <c:pt idx="916">
                  <c:v>-</c:v>
                </c:pt>
                <c:pt idx="917">
                  <c:v>-</c:v>
                </c:pt>
                <c:pt idx="918">
                  <c:v>-</c:v>
                </c:pt>
                <c:pt idx="919">
                  <c:v>-</c:v>
                </c:pt>
                <c:pt idx="920">
                  <c:v>-</c:v>
                </c:pt>
                <c:pt idx="921">
                  <c:v>-</c:v>
                </c:pt>
                <c:pt idx="922">
                  <c:v>-</c:v>
                </c:pt>
                <c:pt idx="923">
                  <c:v>-</c:v>
                </c:pt>
                <c:pt idx="924">
                  <c:v>-</c:v>
                </c:pt>
                <c:pt idx="925">
                  <c:v>-</c:v>
                </c:pt>
                <c:pt idx="926">
                  <c:v>-</c:v>
                </c:pt>
                <c:pt idx="927">
                  <c:v>-</c:v>
                </c:pt>
                <c:pt idx="928">
                  <c:v>-</c:v>
                </c:pt>
                <c:pt idx="929">
                  <c:v>-</c:v>
                </c:pt>
                <c:pt idx="930">
                  <c:v>-</c:v>
                </c:pt>
                <c:pt idx="931">
                  <c:v>-</c:v>
                </c:pt>
                <c:pt idx="932">
                  <c:v>0.09</c:v>
                </c:pt>
                <c:pt idx="933">
                  <c:v>-</c:v>
                </c:pt>
                <c:pt idx="934">
                  <c:v>-</c:v>
                </c:pt>
                <c:pt idx="935">
                  <c:v>-</c:v>
                </c:pt>
                <c:pt idx="937">
                  <c:v>6.54</c:v>
                </c:pt>
                <c:pt idx="938">
                  <c:v>-</c:v>
                </c:pt>
                <c:pt idx="939">
                  <c:v>2.22</c:v>
                </c:pt>
                <c:pt idx="940">
                  <c:v>2.55</c:v>
                </c:pt>
                <c:pt idx="941">
                  <c:v>1.3</c:v>
                </c:pt>
                <c:pt idx="942">
                  <c:v>11.11</c:v>
                </c:pt>
                <c:pt idx="944">
                  <c:v>-</c:v>
                </c:pt>
                <c:pt idx="945">
                  <c:v>-</c:v>
                </c:pt>
                <c:pt idx="946">
                  <c:v>-</c:v>
                </c:pt>
                <c:pt idx="947">
                  <c:v>-</c:v>
                </c:pt>
                <c:pt idx="948">
                  <c:v>-</c:v>
                </c:pt>
                <c:pt idx="951">
                  <c:v>-</c:v>
                </c:pt>
                <c:pt idx="952">
                  <c:v>14.7</c:v>
                </c:pt>
                <c:pt idx="953">
                  <c:v>13</c:v>
                </c:pt>
                <c:pt idx="954">
                  <c:v>1.44</c:v>
                </c:pt>
                <c:pt idx="955">
                  <c:v>9.13</c:v>
                </c:pt>
                <c:pt idx="956">
                  <c:v>-</c:v>
                </c:pt>
                <c:pt idx="957">
                  <c:v>-</c:v>
                </c:pt>
                <c:pt idx="959">
                  <c:v>-</c:v>
                </c:pt>
                <c:pt idx="960">
                  <c:v>-</c:v>
                </c:pt>
                <c:pt idx="961">
                  <c:v>-</c:v>
                </c:pt>
                <c:pt idx="962">
                  <c:v>-</c:v>
                </c:pt>
                <c:pt idx="963">
                  <c:v>-</c:v>
                </c:pt>
                <c:pt idx="964">
                  <c:v>-</c:v>
                </c:pt>
                <c:pt idx="966">
                  <c:v>-</c:v>
                </c:pt>
                <c:pt idx="967">
                  <c:v>-</c:v>
                </c:pt>
                <c:pt idx="968">
                  <c:v>-</c:v>
                </c:pt>
                <c:pt idx="969">
                  <c:v>-</c:v>
                </c:pt>
                <c:pt idx="970">
                  <c:v>-</c:v>
                </c:pt>
                <c:pt idx="971">
                  <c:v>-</c:v>
                </c:pt>
                <c:pt idx="972">
                  <c:v>-</c:v>
                </c:pt>
                <c:pt idx="973">
                  <c:v>-</c:v>
                </c:pt>
                <c:pt idx="974">
                  <c:v>-</c:v>
                </c:pt>
                <c:pt idx="975">
                  <c:v>-</c:v>
                </c:pt>
                <c:pt idx="976">
                  <c:v>-</c:v>
                </c:pt>
                <c:pt idx="977">
                  <c:v>-</c:v>
                </c:pt>
                <c:pt idx="978">
                  <c:v>-</c:v>
                </c:pt>
                <c:pt idx="979">
                  <c:v>-</c:v>
                </c:pt>
                <c:pt idx="980">
                  <c:v>-</c:v>
                </c:pt>
                <c:pt idx="981">
                  <c:v>-</c:v>
                </c:pt>
                <c:pt idx="982">
                  <c:v>-</c:v>
                </c:pt>
                <c:pt idx="983">
                  <c:v>-</c:v>
                </c:pt>
                <c:pt idx="984">
                  <c:v>-</c:v>
                </c:pt>
                <c:pt idx="985">
                  <c:v>Spur</c:v>
                </c:pt>
                <c:pt idx="986">
                  <c:v>-</c:v>
                </c:pt>
                <c:pt idx="987">
                  <c:v>-</c:v>
                </c:pt>
                <c:pt idx="988">
                  <c:v>Spur</c:v>
                </c:pt>
                <c:pt idx="989">
                  <c:v>-</c:v>
                </c:pt>
                <c:pt idx="990">
                  <c:v>-</c:v>
                </c:pt>
                <c:pt idx="991">
                  <c:v>-</c:v>
                </c:pt>
                <c:pt idx="992">
                  <c:v>-</c:v>
                </c:pt>
                <c:pt idx="994">
                  <c:v>-</c:v>
                </c:pt>
                <c:pt idx="995">
                  <c:v>-</c:v>
                </c:pt>
                <c:pt idx="996">
                  <c:v>-</c:v>
                </c:pt>
                <c:pt idx="997">
                  <c:v>4.31</c:v>
                </c:pt>
                <c:pt idx="998">
                  <c:v>-</c:v>
                </c:pt>
                <c:pt idx="1000">
                  <c:v>0.3</c:v>
                </c:pt>
                <c:pt idx="1001">
                  <c:v>1</c:v>
                </c:pt>
                <c:pt idx="1002">
                  <c:v>1</c:v>
                </c:pt>
                <c:pt idx="1003">
                  <c:v>1</c:v>
                </c:pt>
                <c:pt idx="1004">
                  <c:v>1</c:v>
                </c:pt>
                <c:pt idx="1005">
                  <c:v>0.5</c:v>
                </c:pt>
                <c:pt idx="1006">
                  <c:v>1</c:v>
                </c:pt>
                <c:pt idx="1007">
                  <c:v>-</c:v>
                </c:pt>
                <c:pt idx="1008">
                  <c:v>1</c:v>
                </c:pt>
                <c:pt idx="1009">
                  <c:v>0.33</c:v>
                </c:pt>
                <c:pt idx="1010">
                  <c:v>-</c:v>
                </c:pt>
                <c:pt idx="1011">
                  <c:v>-</c:v>
                </c:pt>
                <c:pt idx="1012">
                  <c:v>-</c:v>
                </c:pt>
                <c:pt idx="1013">
                  <c:v>-</c:v>
                </c:pt>
                <c:pt idx="1014">
                  <c:v>-</c:v>
                </c:pt>
                <c:pt idx="1015">
                  <c:v>0.99</c:v>
                </c:pt>
                <c:pt idx="1016">
                  <c:v>-</c:v>
                </c:pt>
                <c:pt idx="1017">
                  <c:v>-</c:v>
                </c:pt>
                <c:pt idx="1018">
                  <c:v>-</c:v>
                </c:pt>
                <c:pt idx="1019">
                  <c:v>-</c:v>
                </c:pt>
                <c:pt idx="1020">
                  <c:v>-</c:v>
                </c:pt>
                <c:pt idx="1021">
                  <c:v>-</c:v>
                </c:pt>
                <c:pt idx="1022">
                  <c:v>-</c:v>
                </c:pt>
                <c:pt idx="1023">
                  <c:v>-</c:v>
                </c:pt>
                <c:pt idx="1024">
                  <c:v>-</c:v>
                </c:pt>
                <c:pt idx="1025">
                  <c:v>-</c:v>
                </c:pt>
                <c:pt idx="1027">
                  <c:v>-</c:v>
                </c:pt>
                <c:pt idx="1028">
                  <c:v>-</c:v>
                </c:pt>
                <c:pt idx="1029">
                  <c:v>-</c:v>
                </c:pt>
                <c:pt idx="1030">
                  <c:v>-</c:v>
                </c:pt>
                <c:pt idx="1031">
                  <c:v>-</c:v>
                </c:pt>
                <c:pt idx="1032">
                  <c:v>-</c:v>
                </c:pt>
                <c:pt idx="1033">
                  <c:v>-</c:v>
                </c:pt>
                <c:pt idx="1034">
                  <c:v>-</c:v>
                </c:pt>
                <c:pt idx="1035">
                  <c:v>-</c:v>
                </c:pt>
                <c:pt idx="1036">
                  <c:v>-</c:v>
                </c:pt>
                <c:pt idx="1037">
                  <c:v>-</c:v>
                </c:pt>
                <c:pt idx="1038">
                  <c:v>-</c:v>
                </c:pt>
                <c:pt idx="1039">
                  <c:v>-</c:v>
                </c:pt>
                <c:pt idx="1040">
                  <c:v>-</c:v>
                </c:pt>
                <c:pt idx="1041">
                  <c:v>-</c:v>
                </c:pt>
                <c:pt idx="1042">
                  <c:v>-</c:v>
                </c:pt>
                <c:pt idx="1043">
                  <c:v>-</c:v>
                </c:pt>
                <c:pt idx="1044">
                  <c:v>-</c:v>
                </c:pt>
                <c:pt idx="1045">
                  <c:v>-</c:v>
                </c:pt>
                <c:pt idx="1046">
                  <c:v>-</c:v>
                </c:pt>
                <c:pt idx="1047">
                  <c:v>-</c:v>
                </c:pt>
                <c:pt idx="1048">
                  <c:v>0.51</c:v>
                </c:pt>
                <c:pt idx="1049">
                  <c:v>-</c:v>
                </c:pt>
                <c:pt idx="1050">
                  <c:v>-</c:v>
                </c:pt>
                <c:pt idx="1054">
                  <c:v>1.72</c:v>
                </c:pt>
                <c:pt idx="1055">
                  <c:v>-</c:v>
                </c:pt>
                <c:pt idx="1056">
                  <c:v>-</c:v>
                </c:pt>
                <c:pt idx="1057">
                  <c:v>0.86</c:v>
                </c:pt>
                <c:pt idx="1058">
                  <c:v>0.8</c:v>
                </c:pt>
                <c:pt idx="1059">
                  <c:v>-</c:v>
                </c:pt>
                <c:pt idx="1060">
                  <c:v>-</c:v>
                </c:pt>
                <c:pt idx="1061">
                  <c:v>-</c:v>
                </c:pt>
                <c:pt idx="1062">
                  <c:v>-</c:v>
                </c:pt>
                <c:pt idx="1063">
                  <c:v>-</c:v>
                </c:pt>
                <c:pt idx="1064">
                  <c:v>-</c:v>
                </c:pt>
                <c:pt idx="1065">
                  <c:v>-</c:v>
                </c:pt>
                <c:pt idx="1066">
                  <c:v>-</c:v>
                </c:pt>
                <c:pt idx="1067">
                  <c:v>-</c:v>
                </c:pt>
                <c:pt idx="1068">
                  <c:v>-</c:v>
                </c:pt>
                <c:pt idx="1069">
                  <c:v>-</c:v>
                </c:pt>
                <c:pt idx="1070">
                  <c:v>-</c:v>
                </c:pt>
                <c:pt idx="1071">
                  <c:v>-</c:v>
                </c:pt>
                <c:pt idx="1072">
                  <c:v>-</c:v>
                </c:pt>
                <c:pt idx="1073">
                  <c:v>-</c:v>
                </c:pt>
                <c:pt idx="1074">
                  <c:v>-</c:v>
                </c:pt>
                <c:pt idx="1075">
                  <c:v>-</c:v>
                </c:pt>
                <c:pt idx="1076">
                  <c:v>-</c:v>
                </c:pt>
                <c:pt idx="1077">
                  <c:v>-</c:v>
                </c:pt>
                <c:pt idx="1078">
                  <c:v>-</c:v>
                </c:pt>
                <c:pt idx="1079">
                  <c:v>-</c:v>
                </c:pt>
                <c:pt idx="1080">
                  <c:v>-</c:v>
                </c:pt>
                <c:pt idx="1081">
                  <c:v>-</c:v>
                </c:pt>
                <c:pt idx="1082">
                  <c:v>-</c:v>
                </c:pt>
                <c:pt idx="1083">
                  <c:v>-</c:v>
                </c:pt>
                <c:pt idx="1084">
                  <c:v>-</c:v>
                </c:pt>
                <c:pt idx="1085">
                  <c:v>-</c:v>
                </c:pt>
                <c:pt idx="1086">
                  <c:v>-</c:v>
                </c:pt>
                <c:pt idx="1087">
                  <c:v>-</c:v>
                </c:pt>
                <c:pt idx="1088">
                  <c:v>-</c:v>
                </c:pt>
                <c:pt idx="1089">
                  <c:v>-</c:v>
                </c:pt>
                <c:pt idx="1091">
                  <c:v>1.53</c:v>
                </c:pt>
                <c:pt idx="1092">
                  <c:v>1.69</c:v>
                </c:pt>
                <c:pt idx="1093">
                  <c:v>5.81</c:v>
                </c:pt>
                <c:pt idx="1094">
                  <c:v>1.66</c:v>
                </c:pt>
                <c:pt idx="1095">
                  <c:v>1.01</c:v>
                </c:pt>
                <c:pt idx="1096">
                  <c:v>0.63</c:v>
                </c:pt>
                <c:pt idx="1097">
                  <c:v>0.63</c:v>
                </c:pt>
                <c:pt idx="1098">
                  <c:v>-</c:v>
                </c:pt>
                <c:pt idx="1100">
                  <c:v>Spur</c:v>
                </c:pt>
                <c:pt idx="1101">
                  <c:v>-</c:v>
                </c:pt>
                <c:pt idx="1102">
                  <c:v>-</c:v>
                </c:pt>
                <c:pt idx="1103">
                  <c:v>-</c:v>
                </c:pt>
                <c:pt idx="1104">
                  <c:v>-</c:v>
                </c:pt>
                <c:pt idx="1105">
                  <c:v>-</c:v>
                </c:pt>
                <c:pt idx="1106">
                  <c:v>Spur</c:v>
                </c:pt>
                <c:pt idx="1107">
                  <c:v>-</c:v>
                </c:pt>
                <c:pt idx="1108">
                  <c:v>-</c:v>
                </c:pt>
                <c:pt idx="1109">
                  <c:v>-</c:v>
                </c:pt>
                <c:pt idx="1110">
                  <c:v>-</c:v>
                </c:pt>
                <c:pt idx="1111">
                  <c:v>-</c:v>
                </c:pt>
                <c:pt idx="1112">
                  <c:v>-</c:v>
                </c:pt>
                <c:pt idx="1113">
                  <c:v>1.22</c:v>
                </c:pt>
                <c:pt idx="1114">
                  <c:v>-</c:v>
                </c:pt>
                <c:pt idx="1115">
                  <c:v>1.53</c:v>
                </c:pt>
                <c:pt idx="1116">
                  <c:v>-</c:v>
                </c:pt>
                <c:pt idx="1117">
                  <c:v>6.58</c:v>
                </c:pt>
                <c:pt idx="1118">
                  <c:v>-</c:v>
                </c:pt>
                <c:pt idx="1119">
                  <c:v>-</c:v>
                </c:pt>
                <c:pt idx="1121">
                  <c:v>-</c:v>
                </c:pt>
                <c:pt idx="1122">
                  <c:v>-</c:v>
                </c:pt>
                <c:pt idx="1123">
                  <c:v>-</c:v>
                </c:pt>
                <c:pt idx="1124">
                  <c:v>-</c:v>
                </c:pt>
                <c:pt idx="1125">
                  <c:v>Spur</c:v>
                </c:pt>
                <c:pt idx="1126">
                  <c:v>-</c:v>
                </c:pt>
                <c:pt idx="1127">
                  <c:v>3.21</c:v>
                </c:pt>
                <c:pt idx="1128">
                  <c:v>0.57</c:v>
                </c:pt>
                <c:pt idx="1129">
                  <c:v>-</c:v>
                </c:pt>
                <c:pt idx="1130">
                  <c:v>-</c:v>
                </c:pt>
                <c:pt idx="1131">
                  <c:v>0.42</c:v>
                </c:pt>
                <c:pt idx="1132">
                  <c:v>-</c:v>
                </c:pt>
                <c:pt idx="1134">
                  <c:v>-</c:v>
                </c:pt>
                <c:pt idx="1135">
                  <c:v>-</c:v>
                </c:pt>
                <c:pt idx="1136">
                  <c:v>-</c:v>
                </c:pt>
                <c:pt idx="1137">
                  <c:v>-</c:v>
                </c:pt>
                <c:pt idx="1138">
                  <c:v>-</c:v>
                </c:pt>
                <c:pt idx="1139">
                  <c:v>-</c:v>
                </c:pt>
                <c:pt idx="1140">
                  <c:v>-</c:v>
                </c:pt>
                <c:pt idx="1143">
                  <c:v>26.24</c:v>
                </c:pt>
                <c:pt idx="1144">
                  <c:v>35.05</c:v>
                </c:pt>
                <c:pt idx="1145">
                  <c:v>32.74</c:v>
                </c:pt>
                <c:pt idx="1146">
                  <c:v>29.62</c:v>
                </c:pt>
                <c:pt idx="1147">
                  <c:v>32.11</c:v>
                </c:pt>
                <c:pt idx="1148">
                  <c:v>31.57</c:v>
                </c:pt>
                <c:pt idx="1149">
                  <c:v>0.59</c:v>
                </c:pt>
                <c:pt idx="1150">
                  <c:v>Spur</c:v>
                </c:pt>
                <c:pt idx="1151">
                  <c:v>11.23</c:v>
                </c:pt>
                <c:pt idx="1152">
                  <c:v>18.62</c:v>
                </c:pt>
                <c:pt idx="1153">
                  <c:v>16.8</c:v>
                </c:pt>
                <c:pt idx="1154">
                  <c:v>37.58</c:v>
                </c:pt>
                <c:pt idx="1155">
                  <c:v>7.62</c:v>
                </c:pt>
                <c:pt idx="1156">
                  <c:v>9.52</c:v>
                </c:pt>
                <c:pt idx="1157">
                  <c:v>19.1</c:v>
                </c:pt>
                <c:pt idx="1158">
                  <c:v>40.26</c:v>
                </c:pt>
                <c:pt idx="1159">
                  <c:v>43.37</c:v>
                </c:pt>
                <c:pt idx="1160">
                  <c:v>22.9</c:v>
                </c:pt>
                <c:pt idx="1161">
                  <c:v>21.83</c:v>
                </c:pt>
                <c:pt idx="1162">
                  <c:v>32.9</c:v>
                </c:pt>
                <c:pt idx="1163">
                  <c:v>36.47</c:v>
                </c:pt>
                <c:pt idx="1164">
                  <c:v>6.08</c:v>
                </c:pt>
                <c:pt idx="1165">
                  <c:v>22.9</c:v>
                </c:pt>
                <c:pt idx="1166">
                  <c:v>30.65</c:v>
                </c:pt>
                <c:pt idx="1167">
                  <c:v>-</c:v>
                </c:pt>
                <c:pt idx="1168">
                  <c:v>-</c:v>
                </c:pt>
                <c:pt idx="1169">
                  <c:v>27.36</c:v>
                </c:pt>
                <c:pt idx="1170">
                  <c:v>-</c:v>
                </c:pt>
                <c:pt idx="1171">
                  <c:v>-</c:v>
                </c:pt>
                <c:pt idx="1172">
                  <c:v>-</c:v>
                </c:pt>
                <c:pt idx="1173">
                  <c:v>-</c:v>
                </c:pt>
                <c:pt idx="1174">
                  <c:v>-</c:v>
                </c:pt>
                <c:pt idx="1175">
                  <c:v>-</c:v>
                </c:pt>
                <c:pt idx="1176">
                  <c:v>17.56</c:v>
                </c:pt>
                <c:pt idx="1177">
                  <c:v>35.84</c:v>
                </c:pt>
                <c:pt idx="1178">
                  <c:v>-</c:v>
                </c:pt>
                <c:pt idx="1179">
                  <c:v>-</c:v>
                </c:pt>
                <c:pt idx="1180">
                  <c:v>-</c:v>
                </c:pt>
                <c:pt idx="1181">
                  <c:v>7.1</c:v>
                </c:pt>
                <c:pt idx="1182">
                  <c:v>5.02</c:v>
                </c:pt>
                <c:pt idx="1183">
                  <c:v>-</c:v>
                </c:pt>
                <c:pt idx="1185">
                  <c:v>-</c:v>
                </c:pt>
                <c:pt idx="1186">
                  <c:v>1.15</c:v>
                </c:pt>
                <c:pt idx="1187">
                  <c:v>2.59</c:v>
                </c:pt>
                <c:pt idx="1188">
                  <c:v>2.05</c:v>
                </c:pt>
                <c:pt idx="1190">
                  <c:v>-</c:v>
                </c:pt>
                <c:pt idx="1191">
                  <c:v>-</c:v>
                </c:pt>
                <c:pt idx="1192">
                  <c:v>-</c:v>
                </c:pt>
                <c:pt idx="1193">
                  <c:v>-</c:v>
                </c:pt>
                <c:pt idx="1194">
                  <c:v>10</c:v>
                </c:pt>
                <c:pt idx="1197">
                  <c:v>Zinn. </c:v>
                </c:pt>
                <c:pt idx="1198">
                  <c:v>4.3</c:v>
                </c:pt>
                <c:pt idx="1199">
                  <c:v>3.92</c:v>
                </c:pt>
                <c:pt idx="1200">
                  <c:v>3.63</c:v>
                </c:pt>
                <c:pt idx="1201">
                  <c:v>3.44</c:v>
                </c:pt>
                <c:pt idx="1202">
                  <c:v>3.15</c:v>
                </c:pt>
                <c:pt idx="1203">
                  <c:v>2.76</c:v>
                </c:pt>
                <c:pt idx="1204">
                  <c:v>2.49</c:v>
                </c:pt>
                <c:pt idx="1208">
                  <c:v>-</c:v>
                </c:pt>
                <c:pt idx="1209">
                  <c:v>-</c:v>
                </c:pt>
                <c:pt idx="1210">
                  <c:v>-</c:v>
                </c:pt>
                <c:pt idx="1211">
                  <c:v>-</c:v>
                </c:pt>
                <c:pt idx="1212">
                  <c:v>-</c:v>
                </c:pt>
                <c:pt idx="1213">
                  <c:v>0.7</c:v>
                </c:pt>
                <c:pt idx="1214">
                  <c:v>2.2</c:v>
                </c:pt>
                <c:pt idx="1215">
                  <c:v>-</c:v>
                </c:pt>
                <c:pt idx="1216">
                  <c:v>3.6</c:v>
                </c:pt>
                <c:pt idx="1217">
                  <c:v>-</c:v>
                </c:pt>
                <c:pt idx="1219">
                  <c:v>5.53</c:v>
                </c:pt>
                <c:pt idx="1220">
                  <c:v>4.2</c:v>
                </c:pt>
                <c:pt idx="1221">
                  <c:v>10.3</c:v>
                </c:pt>
                <c:pt idx="1222">
                  <c:v>14</c:v>
                </c:pt>
                <c:pt idx="1223">
                  <c:v>0.5</c:v>
                </c:pt>
                <c:pt idx="1224">
                  <c:v>20</c:v>
                </c:pt>
                <c:pt idx="1225">
                  <c:v>5.5</c:v>
                </c:pt>
                <c:pt idx="1226">
                  <c:v>11.5</c:v>
                </c:pt>
                <c:pt idx="1227">
                  <c:v>10</c:v>
                </c:pt>
                <c:pt idx="1228">
                  <c:v>7.46</c:v>
                </c:pt>
                <c:pt idx="1229">
                  <c:v>9.72</c:v>
                </c:pt>
                <c:pt idx="1230">
                  <c:v>5.3</c:v>
                </c:pt>
                <c:pt idx="1231">
                  <c:v>6</c:v>
                </c:pt>
                <c:pt idx="1232">
                  <c:v>9.5</c:v>
                </c:pt>
                <c:pt idx="1233">
                  <c:v>1.28</c:v>
                </c:pt>
                <c:pt idx="1234">
                  <c:v>1.12</c:v>
                </c:pt>
                <c:pt idx="1235">
                  <c:v>1.63</c:v>
                </c:pt>
                <c:pt idx="1236">
                  <c:v>2.55</c:v>
                </c:pt>
                <c:pt idx="1237">
                  <c:v>2.25</c:v>
                </c:pt>
                <c:pt idx="1238">
                  <c:v>2.44</c:v>
                </c:pt>
                <c:pt idx="1239">
                  <c:v>1.64</c:v>
                </c:pt>
                <c:pt idx="1240">
                  <c:v>1.38</c:v>
                </c:pt>
                <c:pt idx="1241">
                  <c:v>Spur</c:v>
                </c:pt>
                <c:pt idx="1242">
                  <c:v>0.48</c:v>
                </c:pt>
                <c:pt idx="1243">
                  <c:v>19.12</c:v>
                </c:pt>
                <c:pt idx="1244">
                  <c:v>19.69</c:v>
                </c:pt>
                <c:pt idx="1245">
                  <c:v>0.44</c:v>
                </c:pt>
                <c:pt idx="1246">
                  <c:v>-</c:v>
                </c:pt>
                <c:pt idx="1247">
                  <c:v>-</c:v>
                </c:pt>
                <c:pt idx="1248">
                  <c:v>-</c:v>
                </c:pt>
                <c:pt idx="1249">
                  <c:v>0.3</c:v>
                </c:pt>
                <c:pt idx="1250">
                  <c:v>21.33</c:v>
                </c:pt>
                <c:pt idx="1251">
                  <c:v>16.4</c:v>
                </c:pt>
                <c:pt idx="1252">
                  <c:v>23.53</c:v>
                </c:pt>
                <c:pt idx="1253">
                  <c:v>25.64</c:v>
                </c:pt>
                <c:pt idx="1255">
                  <c:v>-</c:v>
                </c:pt>
                <c:pt idx="1256">
                  <c:v>1.8</c:v>
                </c:pt>
                <c:pt idx="1257">
                  <c:v>-</c:v>
                </c:pt>
                <c:pt idx="1258">
                  <c:v>0.97</c:v>
                </c:pt>
                <c:pt idx="1259">
                  <c:v>-</c:v>
                </c:pt>
                <c:pt idx="1260">
                  <c:v>-</c:v>
                </c:pt>
                <c:pt idx="1261">
                  <c:v>-</c:v>
                </c:pt>
                <c:pt idx="1262">
                  <c:v>1.85</c:v>
                </c:pt>
                <c:pt idx="1263">
                  <c:v>2.55</c:v>
                </c:pt>
                <c:pt idx="1264">
                  <c:v>-</c:v>
                </c:pt>
                <c:pt idx="1265">
                  <c:v>1.5</c:v>
                </c:pt>
                <c:pt idx="1266">
                  <c:v>2.08</c:v>
                </c:pt>
                <c:pt idx="1267">
                  <c:v>-</c:v>
                </c:pt>
                <c:pt idx="1268">
                  <c:v>9.37</c:v>
                </c:pt>
                <c:pt idx="1269">
                  <c:v>3.5</c:v>
                </c:pt>
                <c:pt idx="1270">
                  <c:v>6.06</c:v>
                </c:pt>
                <c:pt idx="1272">
                  <c:v>-</c:v>
                </c:pt>
                <c:pt idx="1273">
                  <c:v>-</c:v>
                </c:pt>
                <c:pt idx="1274">
                  <c:v>-</c:v>
                </c:pt>
                <c:pt idx="1275">
                  <c:v>-</c:v>
                </c:pt>
                <c:pt idx="1276">
                  <c:v>-</c:v>
                </c:pt>
                <c:pt idx="1277">
                  <c:v>0.419</c:v>
                </c:pt>
                <c:pt idx="1278">
                  <c:v>0.036</c:v>
                </c:pt>
                <c:pt idx="1279">
                  <c:v>0.7</c:v>
                </c:pt>
                <c:pt idx="1280">
                  <c:v>2.9</c:v>
                </c:pt>
                <c:pt idx="1281">
                  <c:v>-</c:v>
                </c:pt>
                <c:pt idx="1282">
                  <c:v>0.99</c:v>
                </c:pt>
                <c:pt idx="1283">
                  <c:v>0.31</c:v>
                </c:pt>
                <c:pt idx="1284">
                  <c:v>-</c:v>
                </c:pt>
                <c:pt idx="1285">
                  <c:v>-</c:v>
                </c:pt>
                <c:pt idx="1286">
                  <c:v>-</c:v>
                </c:pt>
                <c:pt idx="1288">
                  <c:v>-</c:v>
                </c:pt>
                <c:pt idx="1289">
                  <c:v>-</c:v>
                </c:pt>
                <c:pt idx="1290">
                  <c:v>-</c:v>
                </c:pt>
                <c:pt idx="1291">
                  <c:v>-</c:v>
                </c:pt>
                <c:pt idx="1292">
                  <c:v>-</c:v>
                </c:pt>
                <c:pt idx="1293">
                  <c:v>-</c:v>
                </c:pt>
                <c:pt idx="1294">
                  <c:v>-</c:v>
                </c:pt>
                <c:pt idx="1295">
                  <c:v>-</c:v>
                </c:pt>
                <c:pt idx="1296">
                  <c:v>-</c:v>
                </c:pt>
                <c:pt idx="1297">
                  <c:v>41.18</c:v>
                </c:pt>
                <c:pt idx="1298">
                  <c:v>24.64</c:v>
                </c:pt>
                <c:pt idx="1301">
                  <c:v>-</c:v>
                </c:pt>
                <c:pt idx="1302">
                  <c:v>-</c:v>
                </c:pt>
                <c:pt idx="1303">
                  <c:v>-</c:v>
                </c:pt>
                <c:pt idx="1304">
                  <c:v>-</c:v>
                </c:pt>
                <c:pt idx="1305">
                  <c:v>18</c:v>
                </c:pt>
                <c:pt idx="1306">
                  <c:v>-</c:v>
                </c:pt>
                <c:pt idx="1307">
                  <c:v>16</c:v>
                </c:pt>
                <c:pt idx="1308">
                  <c:v>-</c:v>
                </c:pt>
                <c:pt idx="1309">
                  <c:v>-</c:v>
                </c:pt>
                <c:pt idx="1310">
                  <c:v>-</c:v>
                </c:pt>
              </c:strCache>
            </c:strRef>
          </c:tx>
          <c:spPr>
            <a:solidFill>
              <a:srgbClr val="4F81BD"/>
            </a:solidFill>
            <a:ln w="25400">
              <a:noFill/>
            </a:ln>
          </c:spPr>
          <c:invertIfNegative val="0"/>
          <c:val>
            <c:numRef>
              <c:f>'Bibra 1869'!$E$1317:$E$1365</c:f>
              <c:numCache>
                <c:formatCode>General</c:formatCode>
                <c:ptCount val="49"/>
                <c:pt idx="0">
                  <c:v>29.52</c:v>
                </c:pt>
                <c:pt idx="1">
                  <c:v>21.52</c:v>
                </c:pt>
                <c:pt idx="2">
                  <c:v>21.69</c:v>
                </c:pt>
                <c:pt idx="3">
                  <c:v>31.77</c:v>
                </c:pt>
                <c:pt idx="4">
                  <c:v>17.690000000000001</c:v>
                </c:pt>
                <c:pt idx="5">
                  <c:v>34.82</c:v>
                </c:pt>
                <c:pt idx="6">
                  <c:v>27.11</c:v>
                </c:pt>
                <c:pt idx="7">
                  <c:v>37.630000000000003</c:v>
                </c:pt>
                <c:pt idx="8">
                  <c:v>17.47</c:v>
                </c:pt>
                <c:pt idx="9">
                  <c:v>17.579999999999998</c:v>
                </c:pt>
                <c:pt idx="10">
                  <c:v>20.84</c:v>
                </c:pt>
                <c:pt idx="11">
                  <c:v>24.44</c:v>
                </c:pt>
                <c:pt idx="12">
                  <c:v>10.74</c:v>
                </c:pt>
                <c:pt idx="13">
                  <c:v>28.69</c:v>
                </c:pt>
                <c:pt idx="14">
                  <c:v>25.9</c:v>
                </c:pt>
                <c:pt idx="15">
                  <c:v>16.350000000000001</c:v>
                </c:pt>
                <c:pt idx="16">
                  <c:v>13.58</c:v>
                </c:pt>
                <c:pt idx="17">
                  <c:v>9.2200000000000006</c:v>
                </c:pt>
                <c:pt idx="18">
                  <c:v>17.920000000000002</c:v>
                </c:pt>
                <c:pt idx="19">
                  <c:v>19.77</c:v>
                </c:pt>
                <c:pt idx="20">
                  <c:v>28.5</c:v>
                </c:pt>
                <c:pt idx="21">
                  <c:v>29.04</c:v>
                </c:pt>
                <c:pt idx="22">
                  <c:v>24.05</c:v>
                </c:pt>
                <c:pt idx="23">
                  <c:v>29.04</c:v>
                </c:pt>
                <c:pt idx="24">
                  <c:v>28.07</c:v>
                </c:pt>
                <c:pt idx="25">
                  <c:v>9.25</c:v>
                </c:pt>
                <c:pt idx="26">
                  <c:v>15.4</c:v>
                </c:pt>
                <c:pt idx="27">
                  <c:v>22.06</c:v>
                </c:pt>
                <c:pt idx="28">
                  <c:v>18.690000000000001</c:v>
                </c:pt>
                <c:pt idx="29">
                  <c:v>8.19</c:v>
                </c:pt>
                <c:pt idx="30">
                  <c:v>14.99</c:v>
                </c:pt>
                <c:pt idx="31">
                  <c:v>25.8</c:v>
                </c:pt>
                <c:pt idx="32">
                  <c:v>11.47</c:v>
                </c:pt>
                <c:pt idx="33">
                  <c:v>15.95</c:v>
                </c:pt>
                <c:pt idx="34">
                  <c:v>20</c:v>
                </c:pt>
                <c:pt idx="35">
                  <c:v>30.6</c:v>
                </c:pt>
                <c:pt idx="36">
                  <c:v>26.89</c:v>
                </c:pt>
                <c:pt idx="37">
                  <c:v>15.35</c:v>
                </c:pt>
                <c:pt idx="38">
                  <c:v>20.46</c:v>
                </c:pt>
                <c:pt idx="39">
                  <c:v>21.07</c:v>
                </c:pt>
                <c:pt idx="40">
                  <c:v>14.85</c:v>
                </c:pt>
                <c:pt idx="41">
                  <c:v>16.579999999999998</c:v>
                </c:pt>
                <c:pt idx="42">
                  <c:v>18.07</c:v>
                </c:pt>
                <c:pt idx="43">
                  <c:v>13.87</c:v>
                </c:pt>
                <c:pt idx="44">
                  <c:v>18.98</c:v>
                </c:pt>
                <c:pt idx="45">
                  <c:v>13.88</c:v>
                </c:pt>
                <c:pt idx="46">
                  <c:v>14.62</c:v>
                </c:pt>
                <c:pt idx="47">
                  <c:v>22.06</c:v>
                </c:pt>
                <c:pt idx="48">
                  <c:v>4.66</c:v>
                </c:pt>
              </c:numCache>
            </c:numRef>
          </c:val>
          <c:extLst>
            <c:ext xmlns:c16="http://schemas.microsoft.com/office/drawing/2014/chart" uri="{C3380CC4-5D6E-409C-BE32-E72D297353CC}">
              <c16:uniqueId val="{00000000-042B-6E42-935B-C19892F7EF7C}"/>
            </c:ext>
          </c:extLst>
        </c:ser>
        <c:dLbls>
          <c:showLegendKey val="0"/>
          <c:showVal val="0"/>
          <c:showCatName val="0"/>
          <c:showSerName val="0"/>
          <c:showPercent val="0"/>
          <c:showBubbleSize val="0"/>
        </c:dLbls>
        <c:gapWidth val="150"/>
        <c:axId val="2145314560"/>
        <c:axId val="2145317616"/>
      </c:barChart>
      <c:catAx>
        <c:axId val="214531456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45317616"/>
        <c:crosses val="autoZero"/>
        <c:auto val="1"/>
        <c:lblAlgn val="ctr"/>
        <c:lblOffset val="100"/>
        <c:noMultiLvlLbl val="0"/>
      </c:catAx>
      <c:valAx>
        <c:axId val="2145317616"/>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453145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Pb</a:t>
            </a:r>
          </a:p>
        </c:rich>
      </c:tx>
      <c:overlay val="1"/>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val>
            <c:numRef>
              <c:f>'Bibra 1869'!$F$6:$F$1365</c:f>
              <c:numCache>
                <c:formatCode>General</c:formatCode>
                <c:ptCount val="1360"/>
                <c:pt idx="0">
                  <c:v>4.0599999999999996</c:v>
                </c:pt>
                <c:pt idx="1">
                  <c:v>6.33</c:v>
                </c:pt>
                <c:pt idx="2">
                  <c:v>9.1</c:v>
                </c:pt>
                <c:pt idx="3">
                  <c:v>9.2799999999999994</c:v>
                </c:pt>
                <c:pt idx="4">
                  <c:v>0</c:v>
                </c:pt>
                <c:pt idx="5">
                  <c:v>8.81</c:v>
                </c:pt>
                <c:pt idx="6">
                  <c:v>10.23</c:v>
                </c:pt>
                <c:pt idx="7">
                  <c:v>18.22</c:v>
                </c:pt>
                <c:pt idx="8">
                  <c:v>0.52</c:v>
                </c:pt>
                <c:pt idx="9">
                  <c:v>21.82</c:v>
                </c:pt>
                <c:pt idx="10">
                  <c:v>29.32</c:v>
                </c:pt>
                <c:pt idx="11">
                  <c:v>19.559999999999999</c:v>
                </c:pt>
                <c:pt idx="12">
                  <c:v>16.149999999999999</c:v>
                </c:pt>
                <c:pt idx="13">
                  <c:v>25.43</c:v>
                </c:pt>
                <c:pt idx="14">
                  <c:v>12.8</c:v>
                </c:pt>
                <c:pt idx="15">
                  <c:v>8.6199999999999992</c:v>
                </c:pt>
                <c:pt idx="16">
                  <c:v>0</c:v>
                </c:pt>
                <c:pt idx="18">
                  <c:v>0</c:v>
                </c:pt>
                <c:pt idx="19">
                  <c:v>0</c:v>
                </c:pt>
                <c:pt idx="20">
                  <c:v>0</c:v>
                </c:pt>
                <c:pt idx="21">
                  <c:v>6.83</c:v>
                </c:pt>
                <c:pt idx="22">
                  <c:v>0</c:v>
                </c:pt>
                <c:pt idx="23">
                  <c:v>0</c:v>
                </c:pt>
                <c:pt idx="24">
                  <c:v>0.46</c:v>
                </c:pt>
                <c:pt idx="25">
                  <c:v>0</c:v>
                </c:pt>
                <c:pt idx="26">
                  <c:v>0</c:v>
                </c:pt>
                <c:pt idx="27">
                  <c:v>0</c:v>
                </c:pt>
                <c:pt idx="28">
                  <c:v>0</c:v>
                </c:pt>
                <c:pt idx="29">
                  <c:v>7.0000000000000007E-2</c:v>
                </c:pt>
                <c:pt idx="30">
                  <c:v>0</c:v>
                </c:pt>
                <c:pt idx="31">
                  <c:v>0</c:v>
                </c:pt>
                <c:pt idx="32">
                  <c:v>0</c:v>
                </c:pt>
                <c:pt idx="33">
                  <c:v>0.3</c:v>
                </c:pt>
                <c:pt idx="34">
                  <c:v>0</c:v>
                </c:pt>
                <c:pt idx="35">
                  <c:v>0</c:v>
                </c:pt>
                <c:pt idx="36">
                  <c:v>0.62</c:v>
                </c:pt>
                <c:pt idx="37">
                  <c:v>0</c:v>
                </c:pt>
                <c:pt idx="38">
                  <c:v>0.3</c:v>
                </c:pt>
                <c:pt idx="39">
                  <c:v>0.53</c:v>
                </c:pt>
                <c:pt idx="40">
                  <c:v>0.13</c:v>
                </c:pt>
                <c:pt idx="41">
                  <c:v>0</c:v>
                </c:pt>
                <c:pt idx="42">
                  <c:v>0.7</c:v>
                </c:pt>
                <c:pt idx="43">
                  <c:v>6.64</c:v>
                </c:pt>
                <c:pt idx="44">
                  <c:v>0.44</c:v>
                </c:pt>
                <c:pt idx="45">
                  <c:v>0.3</c:v>
                </c:pt>
                <c:pt idx="46">
                  <c:v>0.3</c:v>
                </c:pt>
                <c:pt idx="47">
                  <c:v>0.06</c:v>
                </c:pt>
                <c:pt idx="48">
                  <c:v>0</c:v>
                </c:pt>
                <c:pt idx="49">
                  <c:v>0.37</c:v>
                </c:pt>
                <c:pt idx="50">
                  <c:v>0.2</c:v>
                </c:pt>
                <c:pt idx="51">
                  <c:v>0.1</c:v>
                </c:pt>
                <c:pt idx="52">
                  <c:v>0.2</c:v>
                </c:pt>
                <c:pt idx="53">
                  <c:v>0</c:v>
                </c:pt>
                <c:pt idx="54">
                  <c:v>0.09</c:v>
                </c:pt>
                <c:pt idx="55">
                  <c:v>0</c:v>
                </c:pt>
                <c:pt idx="56">
                  <c:v>0.02</c:v>
                </c:pt>
                <c:pt idx="57">
                  <c:v>1.36</c:v>
                </c:pt>
                <c:pt idx="58">
                  <c:v>0</c:v>
                </c:pt>
                <c:pt idx="59">
                  <c:v>0.25</c:v>
                </c:pt>
                <c:pt idx="60">
                  <c:v>2</c:v>
                </c:pt>
                <c:pt idx="61">
                  <c:v>2.6</c:v>
                </c:pt>
                <c:pt idx="62">
                  <c:v>0.41</c:v>
                </c:pt>
                <c:pt idx="63">
                  <c:v>0.42</c:v>
                </c:pt>
                <c:pt idx="64">
                  <c:v>4.17</c:v>
                </c:pt>
                <c:pt idx="65">
                  <c:v>4.2300000000000004</c:v>
                </c:pt>
                <c:pt idx="66">
                  <c:v>4.4000000000000004</c:v>
                </c:pt>
                <c:pt idx="67">
                  <c:v>3.23</c:v>
                </c:pt>
                <c:pt idx="68">
                  <c:v>6</c:v>
                </c:pt>
                <c:pt idx="69">
                  <c:v>0.48</c:v>
                </c:pt>
                <c:pt idx="70">
                  <c:v>0.33</c:v>
                </c:pt>
                <c:pt idx="71">
                  <c:v>4.74</c:v>
                </c:pt>
                <c:pt idx="72">
                  <c:v>3.04</c:v>
                </c:pt>
                <c:pt idx="73">
                  <c:v>0.51</c:v>
                </c:pt>
                <c:pt idx="74">
                  <c:v>0</c:v>
                </c:pt>
                <c:pt idx="75">
                  <c:v>11.2</c:v>
                </c:pt>
                <c:pt idx="76">
                  <c:v>7.12</c:v>
                </c:pt>
                <c:pt idx="77">
                  <c:v>2.27</c:v>
                </c:pt>
                <c:pt idx="78">
                  <c:v>9.44</c:v>
                </c:pt>
                <c:pt idx="79">
                  <c:v>7.06</c:v>
                </c:pt>
                <c:pt idx="80">
                  <c:v>0.47</c:v>
                </c:pt>
                <c:pt idx="81">
                  <c:v>0</c:v>
                </c:pt>
                <c:pt idx="82">
                  <c:v>3.21</c:v>
                </c:pt>
                <c:pt idx="83">
                  <c:v>0</c:v>
                </c:pt>
                <c:pt idx="84">
                  <c:v>1.01</c:v>
                </c:pt>
                <c:pt idx="85">
                  <c:v>2.0299999999999998</c:v>
                </c:pt>
                <c:pt idx="86">
                  <c:v>0.12</c:v>
                </c:pt>
                <c:pt idx="87">
                  <c:v>1.38</c:v>
                </c:pt>
                <c:pt idx="88">
                  <c:v>7.0000000000000007E-2</c:v>
                </c:pt>
                <c:pt idx="89">
                  <c:v>0.3</c:v>
                </c:pt>
                <c:pt idx="90">
                  <c:v>1.34</c:v>
                </c:pt>
                <c:pt idx="91">
                  <c:v>1.36</c:v>
                </c:pt>
                <c:pt idx="92">
                  <c:v>2.27</c:v>
                </c:pt>
                <c:pt idx="93">
                  <c:v>2.37</c:v>
                </c:pt>
                <c:pt idx="94">
                  <c:v>1.01</c:v>
                </c:pt>
                <c:pt idx="95">
                  <c:v>0.53</c:v>
                </c:pt>
                <c:pt idx="96">
                  <c:v>1.1000000000000001</c:v>
                </c:pt>
                <c:pt idx="97">
                  <c:v>7.8</c:v>
                </c:pt>
                <c:pt idx="98">
                  <c:v>4.2699999999999996</c:v>
                </c:pt>
                <c:pt idx="99">
                  <c:v>1.72</c:v>
                </c:pt>
                <c:pt idx="100">
                  <c:v>7</c:v>
                </c:pt>
                <c:pt idx="101">
                  <c:v>3.08</c:v>
                </c:pt>
                <c:pt idx="102">
                  <c:v>1.72</c:v>
                </c:pt>
                <c:pt idx="103">
                  <c:v>0.7</c:v>
                </c:pt>
                <c:pt idx="104">
                  <c:v>8.1999999999999993</c:v>
                </c:pt>
                <c:pt idx="105">
                  <c:v>6.15</c:v>
                </c:pt>
                <c:pt idx="106">
                  <c:v>5.25</c:v>
                </c:pt>
                <c:pt idx="107">
                  <c:v>0.52</c:v>
                </c:pt>
                <c:pt idx="108">
                  <c:v>0.8</c:v>
                </c:pt>
                <c:pt idx="109">
                  <c:v>8.08</c:v>
                </c:pt>
                <c:pt idx="110">
                  <c:v>2.27</c:v>
                </c:pt>
                <c:pt idx="111">
                  <c:v>9.99</c:v>
                </c:pt>
                <c:pt idx="112">
                  <c:v>1.82</c:v>
                </c:pt>
                <c:pt idx="114">
                  <c:v>0</c:v>
                </c:pt>
                <c:pt idx="115">
                  <c:v>1</c:v>
                </c:pt>
                <c:pt idx="116">
                  <c:v>0.9</c:v>
                </c:pt>
                <c:pt idx="117">
                  <c:v>1.02</c:v>
                </c:pt>
                <c:pt idx="118">
                  <c:v>0</c:v>
                </c:pt>
                <c:pt idx="119">
                  <c:v>1.3</c:v>
                </c:pt>
                <c:pt idx="120">
                  <c:v>0</c:v>
                </c:pt>
                <c:pt idx="121">
                  <c:v>7.0000000000000007E-2</c:v>
                </c:pt>
                <c:pt idx="122">
                  <c:v>0.42</c:v>
                </c:pt>
                <c:pt idx="123">
                  <c:v>5.73</c:v>
                </c:pt>
                <c:pt idx="124">
                  <c:v>0</c:v>
                </c:pt>
                <c:pt idx="125">
                  <c:v>0</c:v>
                </c:pt>
                <c:pt idx="126">
                  <c:v>0.7</c:v>
                </c:pt>
                <c:pt idx="127">
                  <c:v>0</c:v>
                </c:pt>
                <c:pt idx="128">
                  <c:v>1.64</c:v>
                </c:pt>
                <c:pt idx="129">
                  <c:v>6.12</c:v>
                </c:pt>
                <c:pt idx="130">
                  <c:v>7</c:v>
                </c:pt>
                <c:pt idx="131">
                  <c:v>0</c:v>
                </c:pt>
                <c:pt idx="132">
                  <c:v>0.5</c:v>
                </c:pt>
                <c:pt idx="133">
                  <c:v>0.37</c:v>
                </c:pt>
                <c:pt idx="134">
                  <c:v>0</c:v>
                </c:pt>
                <c:pt idx="135">
                  <c:v>0</c:v>
                </c:pt>
                <c:pt idx="136">
                  <c:v>0</c:v>
                </c:pt>
                <c:pt idx="137">
                  <c:v>7.1</c:v>
                </c:pt>
                <c:pt idx="138">
                  <c:v>0.5</c:v>
                </c:pt>
                <c:pt idx="139">
                  <c:v>0.89</c:v>
                </c:pt>
                <c:pt idx="140">
                  <c:v>0</c:v>
                </c:pt>
                <c:pt idx="141">
                  <c:v>0</c:v>
                </c:pt>
                <c:pt idx="142">
                  <c:v>0.05</c:v>
                </c:pt>
                <c:pt idx="143">
                  <c:v>0</c:v>
                </c:pt>
                <c:pt idx="145">
                  <c:v>0</c:v>
                </c:pt>
                <c:pt idx="146">
                  <c:v>0</c:v>
                </c:pt>
                <c:pt idx="147">
                  <c:v>0</c:v>
                </c:pt>
                <c:pt idx="148">
                  <c:v>0</c:v>
                </c:pt>
                <c:pt idx="149">
                  <c:v>0</c:v>
                </c:pt>
                <c:pt idx="150">
                  <c:v>0</c:v>
                </c:pt>
                <c:pt idx="151">
                  <c:v>0</c:v>
                </c:pt>
                <c:pt idx="152">
                  <c:v>0</c:v>
                </c:pt>
                <c:pt idx="153">
                  <c:v>2.06</c:v>
                </c:pt>
                <c:pt idx="155">
                  <c:v>0.49</c:v>
                </c:pt>
                <c:pt idx="156">
                  <c:v>3.4</c:v>
                </c:pt>
                <c:pt idx="157">
                  <c:v>2.2799999999999998</c:v>
                </c:pt>
                <c:pt idx="158">
                  <c:v>1.73</c:v>
                </c:pt>
                <c:pt idx="159">
                  <c:v>9.5</c:v>
                </c:pt>
                <c:pt idx="160">
                  <c:v>24.37</c:v>
                </c:pt>
                <c:pt idx="161">
                  <c:v>4.5999999999999996</c:v>
                </c:pt>
                <c:pt idx="162">
                  <c:v>0.9</c:v>
                </c:pt>
                <c:pt idx="163">
                  <c:v>0</c:v>
                </c:pt>
                <c:pt idx="164">
                  <c:v>9.18</c:v>
                </c:pt>
                <c:pt idx="165">
                  <c:v>7.2</c:v>
                </c:pt>
                <c:pt idx="166">
                  <c:v>6.21</c:v>
                </c:pt>
                <c:pt idx="167">
                  <c:v>0.8</c:v>
                </c:pt>
                <c:pt idx="168">
                  <c:v>10.9</c:v>
                </c:pt>
                <c:pt idx="169">
                  <c:v>3.2</c:v>
                </c:pt>
                <c:pt idx="170">
                  <c:v>3.32</c:v>
                </c:pt>
                <c:pt idx="171">
                  <c:v>10.24</c:v>
                </c:pt>
                <c:pt idx="172">
                  <c:v>18.95</c:v>
                </c:pt>
                <c:pt idx="173">
                  <c:v>0</c:v>
                </c:pt>
                <c:pt idx="174">
                  <c:v>0</c:v>
                </c:pt>
                <c:pt idx="175">
                  <c:v>0</c:v>
                </c:pt>
                <c:pt idx="176">
                  <c:v>0</c:v>
                </c:pt>
                <c:pt idx="177">
                  <c:v>0</c:v>
                </c:pt>
                <c:pt idx="178">
                  <c:v>0</c:v>
                </c:pt>
                <c:pt idx="179">
                  <c:v>8.11</c:v>
                </c:pt>
                <c:pt idx="180">
                  <c:v>2.76</c:v>
                </c:pt>
                <c:pt idx="181">
                  <c:v>2.42</c:v>
                </c:pt>
                <c:pt idx="182">
                  <c:v>3.04</c:v>
                </c:pt>
                <c:pt idx="183">
                  <c:v>4.87</c:v>
                </c:pt>
                <c:pt idx="184">
                  <c:v>0</c:v>
                </c:pt>
                <c:pt idx="185">
                  <c:v>2.33</c:v>
                </c:pt>
                <c:pt idx="186">
                  <c:v>0.44</c:v>
                </c:pt>
                <c:pt idx="187">
                  <c:v>2.25</c:v>
                </c:pt>
                <c:pt idx="188">
                  <c:v>0</c:v>
                </c:pt>
                <c:pt idx="189">
                  <c:v>1.93</c:v>
                </c:pt>
                <c:pt idx="190">
                  <c:v>1.03</c:v>
                </c:pt>
                <c:pt idx="191">
                  <c:v>5.43</c:v>
                </c:pt>
                <c:pt idx="192">
                  <c:v>3.8</c:v>
                </c:pt>
                <c:pt idx="193">
                  <c:v>7.69</c:v>
                </c:pt>
                <c:pt idx="194">
                  <c:v>14.76</c:v>
                </c:pt>
                <c:pt idx="195">
                  <c:v>1.76</c:v>
                </c:pt>
                <c:pt idx="196">
                  <c:v>0</c:v>
                </c:pt>
                <c:pt idx="197">
                  <c:v>8.65</c:v>
                </c:pt>
                <c:pt idx="199">
                  <c:v>0</c:v>
                </c:pt>
                <c:pt idx="200">
                  <c:v>3.1</c:v>
                </c:pt>
                <c:pt idx="201">
                  <c:v>11.16</c:v>
                </c:pt>
                <c:pt idx="202">
                  <c:v>1.7</c:v>
                </c:pt>
                <c:pt idx="203">
                  <c:v>0</c:v>
                </c:pt>
                <c:pt idx="204">
                  <c:v>0</c:v>
                </c:pt>
                <c:pt idx="205">
                  <c:v>0</c:v>
                </c:pt>
                <c:pt idx="206">
                  <c:v>0</c:v>
                </c:pt>
                <c:pt idx="207">
                  <c:v>0</c:v>
                </c:pt>
                <c:pt idx="208">
                  <c:v>0</c:v>
                </c:pt>
                <c:pt idx="209">
                  <c:v>3.1</c:v>
                </c:pt>
                <c:pt idx="210">
                  <c:v>1.1000000000000001</c:v>
                </c:pt>
                <c:pt idx="211">
                  <c:v>0</c:v>
                </c:pt>
                <c:pt idx="212">
                  <c:v>0</c:v>
                </c:pt>
                <c:pt idx="213">
                  <c:v>0</c:v>
                </c:pt>
                <c:pt idx="214">
                  <c:v>5.53</c:v>
                </c:pt>
                <c:pt idx="215">
                  <c:v>3.65</c:v>
                </c:pt>
                <c:pt idx="216">
                  <c:v>4.26</c:v>
                </c:pt>
                <c:pt idx="217">
                  <c:v>7.82</c:v>
                </c:pt>
                <c:pt idx="220">
                  <c:v>0</c:v>
                </c:pt>
                <c:pt idx="221">
                  <c:v>1.37</c:v>
                </c:pt>
                <c:pt idx="222">
                  <c:v>0</c:v>
                </c:pt>
                <c:pt idx="223">
                  <c:v>0</c:v>
                </c:pt>
                <c:pt idx="224">
                  <c:v>0</c:v>
                </c:pt>
                <c:pt idx="225">
                  <c:v>0</c:v>
                </c:pt>
                <c:pt idx="226">
                  <c:v>0</c:v>
                </c:pt>
                <c:pt idx="227">
                  <c:v>0</c:v>
                </c:pt>
                <c:pt idx="228">
                  <c:v>0.77</c:v>
                </c:pt>
                <c:pt idx="229">
                  <c:v>1.08</c:v>
                </c:pt>
                <c:pt idx="230">
                  <c:v>2.7</c:v>
                </c:pt>
                <c:pt idx="231">
                  <c:v>0</c:v>
                </c:pt>
                <c:pt idx="232">
                  <c:v>1.1100000000000001</c:v>
                </c:pt>
                <c:pt idx="233">
                  <c:v>0.27</c:v>
                </c:pt>
                <c:pt idx="234">
                  <c:v>0.51</c:v>
                </c:pt>
                <c:pt idx="235">
                  <c:v>3</c:v>
                </c:pt>
                <c:pt idx="236">
                  <c:v>0.85</c:v>
                </c:pt>
                <c:pt idx="237">
                  <c:v>0</c:v>
                </c:pt>
                <c:pt idx="238">
                  <c:v>0.2</c:v>
                </c:pt>
                <c:pt idx="239">
                  <c:v>0.81</c:v>
                </c:pt>
                <c:pt idx="240">
                  <c:v>0</c:v>
                </c:pt>
                <c:pt idx="241">
                  <c:v>0.14000000000000001</c:v>
                </c:pt>
                <c:pt idx="242">
                  <c:v>5.85</c:v>
                </c:pt>
                <c:pt idx="243">
                  <c:v>7.33</c:v>
                </c:pt>
                <c:pt idx="244">
                  <c:v>1.1000000000000001</c:v>
                </c:pt>
                <c:pt idx="245">
                  <c:v>2.2799999999999998</c:v>
                </c:pt>
                <c:pt idx="288">
                  <c:v>0</c:v>
                </c:pt>
                <c:pt idx="291">
                  <c:v>0</c:v>
                </c:pt>
                <c:pt idx="292">
                  <c:v>0</c:v>
                </c:pt>
                <c:pt idx="293">
                  <c:v>8.11</c:v>
                </c:pt>
                <c:pt idx="294">
                  <c:v>2.67</c:v>
                </c:pt>
                <c:pt idx="295">
                  <c:v>4.87</c:v>
                </c:pt>
                <c:pt idx="296">
                  <c:v>0</c:v>
                </c:pt>
                <c:pt idx="297">
                  <c:v>2.33</c:v>
                </c:pt>
                <c:pt idx="298">
                  <c:v>0.44</c:v>
                </c:pt>
                <c:pt idx="344">
                  <c:v>0</c:v>
                </c:pt>
                <c:pt idx="345">
                  <c:v>17.29</c:v>
                </c:pt>
                <c:pt idx="346">
                  <c:v>7.12</c:v>
                </c:pt>
                <c:pt idx="347">
                  <c:v>4.8</c:v>
                </c:pt>
                <c:pt idx="348">
                  <c:v>7.13</c:v>
                </c:pt>
                <c:pt idx="349">
                  <c:v>0</c:v>
                </c:pt>
                <c:pt idx="350">
                  <c:v>2.72</c:v>
                </c:pt>
                <c:pt idx="351">
                  <c:v>0.75</c:v>
                </c:pt>
                <c:pt idx="352">
                  <c:v>22.44</c:v>
                </c:pt>
                <c:pt idx="353">
                  <c:v>0.8</c:v>
                </c:pt>
                <c:pt idx="354">
                  <c:v>0</c:v>
                </c:pt>
                <c:pt idx="355">
                  <c:v>0.31</c:v>
                </c:pt>
                <c:pt idx="356">
                  <c:v>1.7</c:v>
                </c:pt>
                <c:pt idx="357">
                  <c:v>2.0299999999999998</c:v>
                </c:pt>
                <c:pt idx="358">
                  <c:v>1.44</c:v>
                </c:pt>
                <c:pt idx="359">
                  <c:v>5.13</c:v>
                </c:pt>
                <c:pt idx="360">
                  <c:v>0</c:v>
                </c:pt>
                <c:pt idx="361">
                  <c:v>0.43</c:v>
                </c:pt>
                <c:pt idx="362">
                  <c:v>6.8</c:v>
                </c:pt>
                <c:pt idx="363">
                  <c:v>4.1399999999999997</c:v>
                </c:pt>
                <c:pt idx="364">
                  <c:v>0</c:v>
                </c:pt>
                <c:pt idx="365">
                  <c:v>24.46</c:v>
                </c:pt>
                <c:pt idx="366">
                  <c:v>9.34</c:v>
                </c:pt>
                <c:pt idx="367">
                  <c:v>19.010000000000002</c:v>
                </c:pt>
                <c:pt idx="368">
                  <c:v>7.68</c:v>
                </c:pt>
                <c:pt idx="369">
                  <c:v>1</c:v>
                </c:pt>
                <c:pt idx="370">
                  <c:v>12.11</c:v>
                </c:pt>
                <c:pt idx="371">
                  <c:v>12.07</c:v>
                </c:pt>
                <c:pt idx="372">
                  <c:v>9.1300000000000008</c:v>
                </c:pt>
                <c:pt idx="373">
                  <c:v>10</c:v>
                </c:pt>
                <c:pt idx="374">
                  <c:v>6.2</c:v>
                </c:pt>
                <c:pt idx="375">
                  <c:v>10.24</c:v>
                </c:pt>
                <c:pt idx="376">
                  <c:v>0.05</c:v>
                </c:pt>
                <c:pt idx="377">
                  <c:v>0</c:v>
                </c:pt>
                <c:pt idx="378">
                  <c:v>1.73</c:v>
                </c:pt>
                <c:pt idx="380">
                  <c:v>0</c:v>
                </c:pt>
                <c:pt idx="381">
                  <c:v>0</c:v>
                </c:pt>
                <c:pt idx="382">
                  <c:v>0.62</c:v>
                </c:pt>
                <c:pt idx="383">
                  <c:v>0.86</c:v>
                </c:pt>
                <c:pt idx="384">
                  <c:v>0.7</c:v>
                </c:pt>
                <c:pt idx="385">
                  <c:v>2.52</c:v>
                </c:pt>
                <c:pt idx="386">
                  <c:v>0.7</c:v>
                </c:pt>
                <c:pt idx="387">
                  <c:v>0</c:v>
                </c:pt>
                <c:pt idx="388">
                  <c:v>0.84</c:v>
                </c:pt>
                <c:pt idx="389">
                  <c:v>1.58</c:v>
                </c:pt>
                <c:pt idx="390">
                  <c:v>0.96</c:v>
                </c:pt>
                <c:pt idx="391">
                  <c:v>0.81</c:v>
                </c:pt>
                <c:pt idx="392">
                  <c:v>1.2</c:v>
                </c:pt>
                <c:pt idx="393">
                  <c:v>0.43</c:v>
                </c:pt>
                <c:pt idx="394">
                  <c:v>1.31</c:v>
                </c:pt>
                <c:pt idx="395">
                  <c:v>0.44</c:v>
                </c:pt>
                <c:pt idx="396">
                  <c:v>0.51</c:v>
                </c:pt>
                <c:pt idx="397">
                  <c:v>0.73</c:v>
                </c:pt>
                <c:pt idx="398">
                  <c:v>0.72</c:v>
                </c:pt>
                <c:pt idx="399">
                  <c:v>0.36</c:v>
                </c:pt>
                <c:pt idx="400">
                  <c:v>1.2</c:v>
                </c:pt>
                <c:pt idx="401">
                  <c:v>0.09</c:v>
                </c:pt>
                <c:pt idx="402">
                  <c:v>0.91</c:v>
                </c:pt>
                <c:pt idx="403">
                  <c:v>6.67</c:v>
                </c:pt>
                <c:pt idx="404">
                  <c:v>0.86</c:v>
                </c:pt>
                <c:pt idx="405">
                  <c:v>1.82</c:v>
                </c:pt>
                <c:pt idx="406">
                  <c:v>0.95</c:v>
                </c:pt>
                <c:pt idx="407">
                  <c:v>0.76</c:v>
                </c:pt>
                <c:pt idx="408">
                  <c:v>5.77</c:v>
                </c:pt>
                <c:pt idx="409">
                  <c:v>0</c:v>
                </c:pt>
                <c:pt idx="410">
                  <c:v>0.8</c:v>
                </c:pt>
                <c:pt idx="411">
                  <c:v>4.3899999999999997</c:v>
                </c:pt>
                <c:pt idx="412">
                  <c:v>6</c:v>
                </c:pt>
                <c:pt idx="413">
                  <c:v>2.88</c:v>
                </c:pt>
                <c:pt idx="414">
                  <c:v>1.76</c:v>
                </c:pt>
                <c:pt idx="415">
                  <c:v>5.62</c:v>
                </c:pt>
                <c:pt idx="416">
                  <c:v>6.4</c:v>
                </c:pt>
                <c:pt idx="417">
                  <c:v>0</c:v>
                </c:pt>
                <c:pt idx="418">
                  <c:v>0</c:v>
                </c:pt>
                <c:pt idx="419">
                  <c:v>14.86</c:v>
                </c:pt>
                <c:pt idx="420">
                  <c:v>0.88</c:v>
                </c:pt>
                <c:pt idx="421">
                  <c:v>0</c:v>
                </c:pt>
                <c:pt idx="422">
                  <c:v>0.15</c:v>
                </c:pt>
                <c:pt idx="423">
                  <c:v>1.22</c:v>
                </c:pt>
                <c:pt idx="424">
                  <c:v>7.54</c:v>
                </c:pt>
                <c:pt idx="425">
                  <c:v>8.64</c:v>
                </c:pt>
                <c:pt idx="426">
                  <c:v>10.44</c:v>
                </c:pt>
                <c:pt idx="427">
                  <c:v>3.32</c:v>
                </c:pt>
                <c:pt idx="428">
                  <c:v>14.76</c:v>
                </c:pt>
                <c:pt idx="429">
                  <c:v>3.59</c:v>
                </c:pt>
                <c:pt idx="430">
                  <c:v>4.16</c:v>
                </c:pt>
                <c:pt idx="431">
                  <c:v>1.5</c:v>
                </c:pt>
                <c:pt idx="432">
                  <c:v>0</c:v>
                </c:pt>
                <c:pt idx="433">
                  <c:v>0</c:v>
                </c:pt>
                <c:pt idx="434">
                  <c:v>16.54</c:v>
                </c:pt>
                <c:pt idx="435">
                  <c:v>5.53</c:v>
                </c:pt>
                <c:pt idx="436">
                  <c:v>0</c:v>
                </c:pt>
                <c:pt idx="437">
                  <c:v>7.45</c:v>
                </c:pt>
                <c:pt idx="438">
                  <c:v>0</c:v>
                </c:pt>
                <c:pt idx="439">
                  <c:v>21.6</c:v>
                </c:pt>
                <c:pt idx="440">
                  <c:v>6.5</c:v>
                </c:pt>
                <c:pt idx="441">
                  <c:v>10.8</c:v>
                </c:pt>
                <c:pt idx="442">
                  <c:v>7.1</c:v>
                </c:pt>
                <c:pt idx="444">
                  <c:v>0</c:v>
                </c:pt>
                <c:pt idx="445">
                  <c:v>2.27</c:v>
                </c:pt>
                <c:pt idx="446">
                  <c:v>1.72</c:v>
                </c:pt>
                <c:pt idx="447">
                  <c:v>10.91</c:v>
                </c:pt>
                <c:pt idx="448">
                  <c:v>11.36</c:v>
                </c:pt>
                <c:pt idx="449">
                  <c:v>1.53</c:v>
                </c:pt>
                <c:pt idx="450">
                  <c:v>0.73</c:v>
                </c:pt>
                <c:pt idx="452">
                  <c:v>0</c:v>
                </c:pt>
                <c:pt idx="453">
                  <c:v>0</c:v>
                </c:pt>
                <c:pt idx="454">
                  <c:v>0.3</c:v>
                </c:pt>
                <c:pt idx="455">
                  <c:v>1</c:v>
                </c:pt>
                <c:pt idx="456">
                  <c:v>0.8</c:v>
                </c:pt>
                <c:pt idx="457">
                  <c:v>2.3109999999999999</c:v>
                </c:pt>
                <c:pt idx="458">
                  <c:v>0</c:v>
                </c:pt>
                <c:pt idx="459">
                  <c:v>0.98</c:v>
                </c:pt>
                <c:pt idx="460">
                  <c:v>0.27</c:v>
                </c:pt>
                <c:pt idx="461">
                  <c:v>2.44</c:v>
                </c:pt>
                <c:pt idx="462">
                  <c:v>1.82</c:v>
                </c:pt>
                <c:pt idx="463">
                  <c:v>1.34</c:v>
                </c:pt>
                <c:pt idx="464">
                  <c:v>0.99</c:v>
                </c:pt>
                <c:pt idx="465">
                  <c:v>1.42</c:v>
                </c:pt>
                <c:pt idx="466">
                  <c:v>1.42</c:v>
                </c:pt>
                <c:pt idx="467">
                  <c:v>0</c:v>
                </c:pt>
                <c:pt idx="468">
                  <c:v>0</c:v>
                </c:pt>
                <c:pt idx="469">
                  <c:v>0.53</c:v>
                </c:pt>
                <c:pt idx="470">
                  <c:v>0.73</c:v>
                </c:pt>
                <c:pt idx="471">
                  <c:v>1.1399999999999999</c:v>
                </c:pt>
                <c:pt idx="472">
                  <c:v>0</c:v>
                </c:pt>
                <c:pt idx="473">
                  <c:v>0</c:v>
                </c:pt>
                <c:pt idx="474">
                  <c:v>2.85</c:v>
                </c:pt>
                <c:pt idx="476">
                  <c:v>0</c:v>
                </c:pt>
                <c:pt idx="477">
                  <c:v>0</c:v>
                </c:pt>
                <c:pt idx="478">
                  <c:v>7.45</c:v>
                </c:pt>
                <c:pt idx="479">
                  <c:v>10.8</c:v>
                </c:pt>
                <c:pt idx="480">
                  <c:v>0</c:v>
                </c:pt>
                <c:pt idx="481">
                  <c:v>0</c:v>
                </c:pt>
                <c:pt idx="482">
                  <c:v>0.42</c:v>
                </c:pt>
                <c:pt idx="483">
                  <c:v>1.1299999999999999</c:v>
                </c:pt>
                <c:pt idx="484">
                  <c:v>0</c:v>
                </c:pt>
                <c:pt idx="485">
                  <c:v>0.74</c:v>
                </c:pt>
                <c:pt idx="486">
                  <c:v>1.5</c:v>
                </c:pt>
                <c:pt idx="487">
                  <c:v>3.81</c:v>
                </c:pt>
                <c:pt idx="489">
                  <c:v>0</c:v>
                </c:pt>
                <c:pt idx="490">
                  <c:v>0</c:v>
                </c:pt>
                <c:pt idx="491">
                  <c:v>0</c:v>
                </c:pt>
                <c:pt idx="492">
                  <c:v>0</c:v>
                </c:pt>
                <c:pt idx="493">
                  <c:v>0</c:v>
                </c:pt>
                <c:pt idx="494">
                  <c:v>11.36</c:v>
                </c:pt>
                <c:pt idx="495">
                  <c:v>1.56</c:v>
                </c:pt>
                <c:pt idx="496">
                  <c:v>6</c:v>
                </c:pt>
                <c:pt idx="497">
                  <c:v>0</c:v>
                </c:pt>
                <c:pt idx="498">
                  <c:v>5.25</c:v>
                </c:pt>
                <c:pt idx="499">
                  <c:v>0</c:v>
                </c:pt>
                <c:pt idx="500">
                  <c:v>1.72</c:v>
                </c:pt>
                <c:pt idx="502">
                  <c:v>0</c:v>
                </c:pt>
                <c:pt idx="503">
                  <c:v>4.8600000000000003</c:v>
                </c:pt>
                <c:pt idx="504">
                  <c:v>10.89</c:v>
                </c:pt>
                <c:pt idx="505">
                  <c:v>8.6</c:v>
                </c:pt>
                <c:pt idx="506">
                  <c:v>0</c:v>
                </c:pt>
                <c:pt idx="507">
                  <c:v>11.7</c:v>
                </c:pt>
                <c:pt idx="508">
                  <c:v>11.38</c:v>
                </c:pt>
                <c:pt idx="509">
                  <c:v>0.8</c:v>
                </c:pt>
                <c:pt idx="510">
                  <c:v>10.98</c:v>
                </c:pt>
                <c:pt idx="511">
                  <c:v>3.65</c:v>
                </c:pt>
                <c:pt idx="512">
                  <c:v>21.54</c:v>
                </c:pt>
                <c:pt idx="513">
                  <c:v>16</c:v>
                </c:pt>
                <c:pt idx="514">
                  <c:v>0</c:v>
                </c:pt>
                <c:pt idx="515">
                  <c:v>10.210000000000001</c:v>
                </c:pt>
                <c:pt idx="516">
                  <c:v>7.13</c:v>
                </c:pt>
                <c:pt idx="517">
                  <c:v>9.4600000000000009</c:v>
                </c:pt>
                <c:pt idx="518">
                  <c:v>12.21</c:v>
                </c:pt>
                <c:pt idx="519">
                  <c:v>7.3</c:v>
                </c:pt>
                <c:pt idx="520">
                  <c:v>9.1300000000000008</c:v>
                </c:pt>
                <c:pt idx="521">
                  <c:v>11.4</c:v>
                </c:pt>
                <c:pt idx="522">
                  <c:v>8.6199999999999992</c:v>
                </c:pt>
                <c:pt idx="523">
                  <c:v>2.06</c:v>
                </c:pt>
                <c:pt idx="524">
                  <c:v>0</c:v>
                </c:pt>
                <c:pt idx="526">
                  <c:v>0</c:v>
                </c:pt>
                <c:pt idx="528">
                  <c:v>3.28</c:v>
                </c:pt>
                <c:pt idx="529">
                  <c:v>0.28000000000000003</c:v>
                </c:pt>
                <c:pt idx="530">
                  <c:v>0.38</c:v>
                </c:pt>
                <c:pt idx="531">
                  <c:v>0.43</c:v>
                </c:pt>
                <c:pt idx="534">
                  <c:v>7.01</c:v>
                </c:pt>
                <c:pt idx="536">
                  <c:v>0</c:v>
                </c:pt>
                <c:pt idx="538">
                  <c:v>0</c:v>
                </c:pt>
                <c:pt idx="539">
                  <c:v>0</c:v>
                </c:pt>
                <c:pt idx="540">
                  <c:v>0</c:v>
                </c:pt>
                <c:pt idx="541">
                  <c:v>0</c:v>
                </c:pt>
                <c:pt idx="542">
                  <c:v>4.22</c:v>
                </c:pt>
                <c:pt idx="543">
                  <c:v>0</c:v>
                </c:pt>
                <c:pt idx="544">
                  <c:v>0</c:v>
                </c:pt>
                <c:pt idx="545">
                  <c:v>7.0000000000000007E-2</c:v>
                </c:pt>
                <c:pt idx="546">
                  <c:v>0.19</c:v>
                </c:pt>
                <c:pt idx="547">
                  <c:v>0.21</c:v>
                </c:pt>
                <c:pt idx="548">
                  <c:v>1.3</c:v>
                </c:pt>
                <c:pt idx="550">
                  <c:v>0.55000000000000004</c:v>
                </c:pt>
                <c:pt idx="551">
                  <c:v>0</c:v>
                </c:pt>
                <c:pt idx="552">
                  <c:v>0</c:v>
                </c:pt>
                <c:pt idx="554">
                  <c:v>0</c:v>
                </c:pt>
                <c:pt idx="557">
                  <c:v>0</c:v>
                </c:pt>
                <c:pt idx="558">
                  <c:v>0</c:v>
                </c:pt>
                <c:pt idx="559">
                  <c:v>5.89</c:v>
                </c:pt>
                <c:pt idx="560">
                  <c:v>6.55</c:v>
                </c:pt>
                <c:pt idx="561">
                  <c:v>4.41</c:v>
                </c:pt>
                <c:pt idx="562">
                  <c:v>0.97</c:v>
                </c:pt>
                <c:pt idx="563">
                  <c:v>0.73</c:v>
                </c:pt>
                <c:pt idx="565">
                  <c:v>0</c:v>
                </c:pt>
                <c:pt idx="566">
                  <c:v>0</c:v>
                </c:pt>
                <c:pt idx="567">
                  <c:v>5.2</c:v>
                </c:pt>
                <c:pt idx="568">
                  <c:v>7.21</c:v>
                </c:pt>
                <c:pt idx="569">
                  <c:v>1</c:v>
                </c:pt>
                <c:pt idx="570">
                  <c:v>0</c:v>
                </c:pt>
                <c:pt idx="572">
                  <c:v>0</c:v>
                </c:pt>
                <c:pt idx="573">
                  <c:v>0</c:v>
                </c:pt>
                <c:pt idx="574">
                  <c:v>1.36</c:v>
                </c:pt>
                <c:pt idx="575">
                  <c:v>4.78</c:v>
                </c:pt>
                <c:pt idx="576">
                  <c:v>0</c:v>
                </c:pt>
                <c:pt idx="577">
                  <c:v>0</c:v>
                </c:pt>
                <c:pt idx="578">
                  <c:v>0</c:v>
                </c:pt>
                <c:pt idx="579">
                  <c:v>0.12</c:v>
                </c:pt>
                <c:pt idx="580">
                  <c:v>3.8</c:v>
                </c:pt>
                <c:pt idx="581">
                  <c:v>5.81</c:v>
                </c:pt>
                <c:pt idx="583">
                  <c:v>2.2000000000000002</c:v>
                </c:pt>
                <c:pt idx="584">
                  <c:v>4.8</c:v>
                </c:pt>
                <c:pt idx="585">
                  <c:v>3.6</c:v>
                </c:pt>
                <c:pt idx="586">
                  <c:v>7.0000000000000007E-2</c:v>
                </c:pt>
                <c:pt idx="587">
                  <c:v>0</c:v>
                </c:pt>
                <c:pt idx="588">
                  <c:v>0</c:v>
                </c:pt>
                <c:pt idx="589">
                  <c:v>7.15</c:v>
                </c:pt>
                <c:pt idx="590">
                  <c:v>4.8</c:v>
                </c:pt>
                <c:pt idx="592">
                  <c:v>0.3</c:v>
                </c:pt>
                <c:pt idx="593">
                  <c:v>0.2</c:v>
                </c:pt>
                <c:pt idx="594">
                  <c:v>0</c:v>
                </c:pt>
                <c:pt idx="596">
                  <c:v>0.51</c:v>
                </c:pt>
                <c:pt idx="597">
                  <c:v>0</c:v>
                </c:pt>
                <c:pt idx="598">
                  <c:v>0.1</c:v>
                </c:pt>
                <c:pt idx="600">
                  <c:v>0</c:v>
                </c:pt>
                <c:pt idx="601">
                  <c:v>0</c:v>
                </c:pt>
                <c:pt idx="602">
                  <c:v>1.02</c:v>
                </c:pt>
                <c:pt idx="603">
                  <c:v>1.2</c:v>
                </c:pt>
                <c:pt idx="605">
                  <c:v>0.5</c:v>
                </c:pt>
                <c:pt idx="606">
                  <c:v>0</c:v>
                </c:pt>
                <c:pt idx="607">
                  <c:v>0</c:v>
                </c:pt>
                <c:pt idx="608">
                  <c:v>0</c:v>
                </c:pt>
                <c:pt idx="609">
                  <c:v>0</c:v>
                </c:pt>
                <c:pt idx="610">
                  <c:v>2.2000000000000002</c:v>
                </c:pt>
                <c:pt idx="611">
                  <c:v>2.78</c:v>
                </c:pt>
                <c:pt idx="612">
                  <c:v>1.02</c:v>
                </c:pt>
                <c:pt idx="613">
                  <c:v>0</c:v>
                </c:pt>
                <c:pt idx="614">
                  <c:v>0</c:v>
                </c:pt>
                <c:pt idx="615">
                  <c:v>0</c:v>
                </c:pt>
                <c:pt idx="617">
                  <c:v>4.25</c:v>
                </c:pt>
                <c:pt idx="618">
                  <c:v>3.5</c:v>
                </c:pt>
                <c:pt idx="619">
                  <c:v>4.03</c:v>
                </c:pt>
                <c:pt idx="620">
                  <c:v>1.25</c:v>
                </c:pt>
                <c:pt idx="621">
                  <c:v>1.5</c:v>
                </c:pt>
                <c:pt idx="622">
                  <c:v>0.75</c:v>
                </c:pt>
                <c:pt idx="623">
                  <c:v>3.51</c:v>
                </c:pt>
                <c:pt idx="624">
                  <c:v>0.14000000000000001</c:v>
                </c:pt>
                <c:pt idx="625">
                  <c:v>1.42</c:v>
                </c:pt>
                <c:pt idx="626">
                  <c:v>0.6</c:v>
                </c:pt>
                <c:pt idx="627">
                  <c:v>0.25</c:v>
                </c:pt>
                <c:pt idx="628">
                  <c:v>1.25</c:v>
                </c:pt>
                <c:pt idx="629">
                  <c:v>0.75</c:v>
                </c:pt>
                <c:pt idx="630">
                  <c:v>0.75</c:v>
                </c:pt>
                <c:pt idx="631">
                  <c:v>0.5</c:v>
                </c:pt>
                <c:pt idx="632">
                  <c:v>1</c:v>
                </c:pt>
                <c:pt idx="633">
                  <c:v>0.75</c:v>
                </c:pt>
                <c:pt idx="634">
                  <c:v>14.93</c:v>
                </c:pt>
                <c:pt idx="635">
                  <c:v>3.19</c:v>
                </c:pt>
                <c:pt idx="636">
                  <c:v>0</c:v>
                </c:pt>
                <c:pt idx="637">
                  <c:v>0</c:v>
                </c:pt>
                <c:pt idx="638">
                  <c:v>0</c:v>
                </c:pt>
                <c:pt idx="639">
                  <c:v>1.31</c:v>
                </c:pt>
                <c:pt idx="640">
                  <c:v>5.25</c:v>
                </c:pt>
                <c:pt idx="641">
                  <c:v>4.6500000000000004</c:v>
                </c:pt>
                <c:pt idx="643">
                  <c:v>0</c:v>
                </c:pt>
                <c:pt idx="644">
                  <c:v>0</c:v>
                </c:pt>
                <c:pt idx="646">
                  <c:v>0</c:v>
                </c:pt>
                <c:pt idx="647">
                  <c:v>0</c:v>
                </c:pt>
                <c:pt idx="648">
                  <c:v>0</c:v>
                </c:pt>
                <c:pt idx="649">
                  <c:v>0</c:v>
                </c:pt>
                <c:pt idx="650">
                  <c:v>0</c:v>
                </c:pt>
                <c:pt idx="654">
                  <c:v>1.3</c:v>
                </c:pt>
                <c:pt idx="655">
                  <c:v>0</c:v>
                </c:pt>
                <c:pt idx="656">
                  <c:v>0</c:v>
                </c:pt>
                <c:pt idx="657">
                  <c:v>2.71</c:v>
                </c:pt>
                <c:pt idx="658">
                  <c:v>0</c:v>
                </c:pt>
                <c:pt idx="660">
                  <c:v>0</c:v>
                </c:pt>
                <c:pt idx="661">
                  <c:v>0</c:v>
                </c:pt>
                <c:pt idx="662">
                  <c:v>4.24</c:v>
                </c:pt>
                <c:pt idx="663">
                  <c:v>5.6</c:v>
                </c:pt>
                <c:pt idx="664">
                  <c:v>3.6</c:v>
                </c:pt>
                <c:pt idx="665">
                  <c:v>0</c:v>
                </c:pt>
                <c:pt idx="666">
                  <c:v>0.2</c:v>
                </c:pt>
                <c:pt idx="667">
                  <c:v>0</c:v>
                </c:pt>
                <c:pt idx="668">
                  <c:v>0</c:v>
                </c:pt>
                <c:pt idx="669">
                  <c:v>0.52</c:v>
                </c:pt>
                <c:pt idx="670">
                  <c:v>0</c:v>
                </c:pt>
                <c:pt idx="671">
                  <c:v>0</c:v>
                </c:pt>
                <c:pt idx="672">
                  <c:v>0</c:v>
                </c:pt>
                <c:pt idx="673">
                  <c:v>0</c:v>
                </c:pt>
                <c:pt idx="674">
                  <c:v>0</c:v>
                </c:pt>
                <c:pt idx="675">
                  <c:v>1.57</c:v>
                </c:pt>
                <c:pt idx="676">
                  <c:v>0.14000000000000001</c:v>
                </c:pt>
                <c:pt idx="677">
                  <c:v>0</c:v>
                </c:pt>
                <c:pt idx="678">
                  <c:v>3.6</c:v>
                </c:pt>
                <c:pt idx="679">
                  <c:v>0.31</c:v>
                </c:pt>
                <c:pt idx="680">
                  <c:v>0.09</c:v>
                </c:pt>
                <c:pt idx="681">
                  <c:v>0.56000000000000005</c:v>
                </c:pt>
                <c:pt idx="682">
                  <c:v>0.16</c:v>
                </c:pt>
                <c:pt idx="683">
                  <c:v>0</c:v>
                </c:pt>
                <c:pt idx="684">
                  <c:v>0</c:v>
                </c:pt>
                <c:pt idx="685">
                  <c:v>0</c:v>
                </c:pt>
                <c:pt idx="686">
                  <c:v>0</c:v>
                </c:pt>
                <c:pt idx="688">
                  <c:v>0.42</c:v>
                </c:pt>
                <c:pt idx="689">
                  <c:v>0</c:v>
                </c:pt>
                <c:pt idx="690">
                  <c:v>0</c:v>
                </c:pt>
                <c:pt idx="691">
                  <c:v>0.1</c:v>
                </c:pt>
                <c:pt idx="692">
                  <c:v>0</c:v>
                </c:pt>
                <c:pt idx="693">
                  <c:v>0</c:v>
                </c:pt>
                <c:pt idx="694">
                  <c:v>0</c:v>
                </c:pt>
                <c:pt idx="695">
                  <c:v>0</c:v>
                </c:pt>
                <c:pt idx="696">
                  <c:v>0</c:v>
                </c:pt>
                <c:pt idx="697">
                  <c:v>0</c:v>
                </c:pt>
                <c:pt idx="698">
                  <c:v>0</c:v>
                </c:pt>
                <c:pt idx="699">
                  <c:v>0.93</c:v>
                </c:pt>
                <c:pt idx="700">
                  <c:v>0.7</c:v>
                </c:pt>
                <c:pt idx="701">
                  <c:v>0</c:v>
                </c:pt>
                <c:pt idx="702">
                  <c:v>0</c:v>
                </c:pt>
                <c:pt idx="703">
                  <c:v>0</c:v>
                </c:pt>
                <c:pt idx="704">
                  <c:v>0.88</c:v>
                </c:pt>
                <c:pt idx="705">
                  <c:v>0</c:v>
                </c:pt>
                <c:pt idx="706">
                  <c:v>0</c:v>
                </c:pt>
                <c:pt idx="707">
                  <c:v>0</c:v>
                </c:pt>
                <c:pt idx="708">
                  <c:v>0</c:v>
                </c:pt>
                <c:pt idx="709">
                  <c:v>0</c:v>
                </c:pt>
                <c:pt idx="710">
                  <c:v>0</c:v>
                </c:pt>
                <c:pt idx="711">
                  <c:v>0</c:v>
                </c:pt>
                <c:pt idx="712">
                  <c:v>0.88</c:v>
                </c:pt>
                <c:pt idx="713">
                  <c:v>1.0900000000000001</c:v>
                </c:pt>
                <c:pt idx="715">
                  <c:v>0</c:v>
                </c:pt>
                <c:pt idx="716">
                  <c:v>0</c:v>
                </c:pt>
                <c:pt idx="717">
                  <c:v>0</c:v>
                </c:pt>
                <c:pt idx="718">
                  <c:v>0</c:v>
                </c:pt>
                <c:pt idx="719">
                  <c:v>0.21</c:v>
                </c:pt>
                <c:pt idx="720">
                  <c:v>0</c:v>
                </c:pt>
                <c:pt idx="721">
                  <c:v>0</c:v>
                </c:pt>
                <c:pt idx="722">
                  <c:v>0</c:v>
                </c:pt>
                <c:pt idx="723">
                  <c:v>0</c:v>
                </c:pt>
                <c:pt idx="724">
                  <c:v>0.97</c:v>
                </c:pt>
                <c:pt idx="725">
                  <c:v>0</c:v>
                </c:pt>
                <c:pt idx="726">
                  <c:v>0</c:v>
                </c:pt>
                <c:pt idx="727">
                  <c:v>0</c:v>
                </c:pt>
                <c:pt idx="729">
                  <c:v>0</c:v>
                </c:pt>
                <c:pt idx="730">
                  <c:v>0.88</c:v>
                </c:pt>
                <c:pt idx="731">
                  <c:v>0</c:v>
                </c:pt>
                <c:pt idx="732">
                  <c:v>1.5</c:v>
                </c:pt>
                <c:pt idx="733">
                  <c:v>0</c:v>
                </c:pt>
                <c:pt idx="734">
                  <c:v>0.5</c:v>
                </c:pt>
                <c:pt idx="735">
                  <c:v>1.98</c:v>
                </c:pt>
                <c:pt idx="736">
                  <c:v>1.27</c:v>
                </c:pt>
                <c:pt idx="737">
                  <c:v>1.86</c:v>
                </c:pt>
                <c:pt idx="738">
                  <c:v>0</c:v>
                </c:pt>
                <c:pt idx="739">
                  <c:v>0</c:v>
                </c:pt>
                <c:pt idx="740">
                  <c:v>0</c:v>
                </c:pt>
                <c:pt idx="741">
                  <c:v>4.88</c:v>
                </c:pt>
                <c:pt idx="742">
                  <c:v>0</c:v>
                </c:pt>
                <c:pt idx="743">
                  <c:v>0</c:v>
                </c:pt>
                <c:pt idx="744">
                  <c:v>1</c:v>
                </c:pt>
                <c:pt idx="745">
                  <c:v>0</c:v>
                </c:pt>
                <c:pt idx="746">
                  <c:v>0</c:v>
                </c:pt>
                <c:pt idx="748">
                  <c:v>0</c:v>
                </c:pt>
                <c:pt idx="749">
                  <c:v>0</c:v>
                </c:pt>
                <c:pt idx="751">
                  <c:v>0</c:v>
                </c:pt>
                <c:pt idx="752">
                  <c:v>0</c:v>
                </c:pt>
                <c:pt idx="753">
                  <c:v>0</c:v>
                </c:pt>
                <c:pt idx="754">
                  <c:v>7.67</c:v>
                </c:pt>
                <c:pt idx="755">
                  <c:v>23.83</c:v>
                </c:pt>
                <c:pt idx="756">
                  <c:v>0</c:v>
                </c:pt>
                <c:pt idx="757">
                  <c:v>0</c:v>
                </c:pt>
                <c:pt idx="758">
                  <c:v>0</c:v>
                </c:pt>
                <c:pt idx="759">
                  <c:v>0</c:v>
                </c:pt>
                <c:pt idx="760">
                  <c:v>0</c:v>
                </c:pt>
                <c:pt idx="761">
                  <c:v>0</c:v>
                </c:pt>
                <c:pt idx="762">
                  <c:v>0.45</c:v>
                </c:pt>
                <c:pt idx="763">
                  <c:v>0</c:v>
                </c:pt>
                <c:pt idx="764">
                  <c:v>0</c:v>
                </c:pt>
                <c:pt idx="765">
                  <c:v>1.48</c:v>
                </c:pt>
                <c:pt idx="766">
                  <c:v>2.36</c:v>
                </c:pt>
                <c:pt idx="767">
                  <c:v>36.61</c:v>
                </c:pt>
                <c:pt idx="768">
                  <c:v>5.47</c:v>
                </c:pt>
                <c:pt idx="769">
                  <c:v>0</c:v>
                </c:pt>
                <c:pt idx="772">
                  <c:v>0</c:v>
                </c:pt>
                <c:pt idx="773">
                  <c:v>0</c:v>
                </c:pt>
                <c:pt idx="774">
                  <c:v>0.55000000000000004</c:v>
                </c:pt>
                <c:pt idx="775">
                  <c:v>0.72</c:v>
                </c:pt>
                <c:pt idx="776">
                  <c:v>1.1200000000000001</c:v>
                </c:pt>
                <c:pt idx="777">
                  <c:v>0</c:v>
                </c:pt>
                <c:pt idx="778">
                  <c:v>0</c:v>
                </c:pt>
                <c:pt idx="780">
                  <c:v>0.41</c:v>
                </c:pt>
                <c:pt idx="781">
                  <c:v>1.66</c:v>
                </c:pt>
                <c:pt idx="782">
                  <c:v>0.18</c:v>
                </c:pt>
                <c:pt idx="783">
                  <c:v>0.23</c:v>
                </c:pt>
                <c:pt idx="784">
                  <c:v>0.21</c:v>
                </c:pt>
                <c:pt idx="785">
                  <c:v>0</c:v>
                </c:pt>
                <c:pt idx="786">
                  <c:v>0</c:v>
                </c:pt>
                <c:pt idx="787">
                  <c:v>0</c:v>
                </c:pt>
                <c:pt idx="788">
                  <c:v>0</c:v>
                </c:pt>
                <c:pt idx="789">
                  <c:v>1.2</c:v>
                </c:pt>
                <c:pt idx="790">
                  <c:v>3.15</c:v>
                </c:pt>
                <c:pt idx="791">
                  <c:v>1.25</c:v>
                </c:pt>
                <c:pt idx="792">
                  <c:v>0.81</c:v>
                </c:pt>
                <c:pt idx="793">
                  <c:v>0</c:v>
                </c:pt>
                <c:pt idx="794">
                  <c:v>0</c:v>
                </c:pt>
                <c:pt idx="795">
                  <c:v>0</c:v>
                </c:pt>
                <c:pt idx="797">
                  <c:v>0</c:v>
                </c:pt>
                <c:pt idx="798">
                  <c:v>0</c:v>
                </c:pt>
                <c:pt idx="799">
                  <c:v>0</c:v>
                </c:pt>
                <c:pt idx="800">
                  <c:v>0</c:v>
                </c:pt>
                <c:pt idx="801">
                  <c:v>0</c:v>
                </c:pt>
                <c:pt idx="802">
                  <c:v>0</c:v>
                </c:pt>
                <c:pt idx="803">
                  <c:v>3.18</c:v>
                </c:pt>
                <c:pt idx="804">
                  <c:v>1.02</c:v>
                </c:pt>
                <c:pt idx="805">
                  <c:v>0</c:v>
                </c:pt>
                <c:pt idx="806">
                  <c:v>0</c:v>
                </c:pt>
                <c:pt idx="807">
                  <c:v>0</c:v>
                </c:pt>
                <c:pt idx="809">
                  <c:v>1.05</c:v>
                </c:pt>
                <c:pt idx="810">
                  <c:v>0.76</c:v>
                </c:pt>
                <c:pt idx="811">
                  <c:v>0.5</c:v>
                </c:pt>
                <c:pt idx="812">
                  <c:v>0</c:v>
                </c:pt>
                <c:pt idx="813">
                  <c:v>0.7</c:v>
                </c:pt>
                <c:pt idx="814">
                  <c:v>0.72</c:v>
                </c:pt>
                <c:pt idx="815">
                  <c:v>0.38</c:v>
                </c:pt>
                <c:pt idx="816">
                  <c:v>0.49</c:v>
                </c:pt>
                <c:pt idx="817">
                  <c:v>0.93</c:v>
                </c:pt>
                <c:pt idx="818">
                  <c:v>0</c:v>
                </c:pt>
                <c:pt idx="819">
                  <c:v>1.66</c:v>
                </c:pt>
                <c:pt idx="820">
                  <c:v>1.1599999999999999</c:v>
                </c:pt>
                <c:pt idx="821">
                  <c:v>0.61</c:v>
                </c:pt>
                <c:pt idx="822">
                  <c:v>0</c:v>
                </c:pt>
                <c:pt idx="823">
                  <c:v>0.97</c:v>
                </c:pt>
                <c:pt idx="824">
                  <c:v>0</c:v>
                </c:pt>
                <c:pt idx="825">
                  <c:v>1.22</c:v>
                </c:pt>
                <c:pt idx="826">
                  <c:v>4.47</c:v>
                </c:pt>
                <c:pt idx="827">
                  <c:v>0.01</c:v>
                </c:pt>
                <c:pt idx="828">
                  <c:v>0</c:v>
                </c:pt>
                <c:pt idx="829">
                  <c:v>0</c:v>
                </c:pt>
                <c:pt idx="830">
                  <c:v>0</c:v>
                </c:pt>
                <c:pt idx="831">
                  <c:v>0</c:v>
                </c:pt>
                <c:pt idx="834">
                  <c:v>0</c:v>
                </c:pt>
                <c:pt idx="835">
                  <c:v>0</c:v>
                </c:pt>
                <c:pt idx="836">
                  <c:v>0</c:v>
                </c:pt>
                <c:pt idx="837">
                  <c:v>3.12</c:v>
                </c:pt>
                <c:pt idx="838">
                  <c:v>0.39</c:v>
                </c:pt>
                <c:pt idx="839">
                  <c:v>0</c:v>
                </c:pt>
                <c:pt idx="842">
                  <c:v>0.43</c:v>
                </c:pt>
                <c:pt idx="843">
                  <c:v>1.1200000000000001</c:v>
                </c:pt>
                <c:pt idx="844">
                  <c:v>0</c:v>
                </c:pt>
                <c:pt idx="845">
                  <c:v>0</c:v>
                </c:pt>
                <c:pt idx="846">
                  <c:v>0.16</c:v>
                </c:pt>
                <c:pt idx="847">
                  <c:v>22.81</c:v>
                </c:pt>
                <c:pt idx="848">
                  <c:v>0.7</c:v>
                </c:pt>
                <c:pt idx="849">
                  <c:v>0.28000000000000003</c:v>
                </c:pt>
                <c:pt idx="850">
                  <c:v>0.28999999999999998</c:v>
                </c:pt>
                <c:pt idx="851">
                  <c:v>0</c:v>
                </c:pt>
                <c:pt idx="852">
                  <c:v>0</c:v>
                </c:pt>
                <c:pt idx="853">
                  <c:v>0</c:v>
                </c:pt>
                <c:pt idx="854">
                  <c:v>0</c:v>
                </c:pt>
                <c:pt idx="855">
                  <c:v>0.27</c:v>
                </c:pt>
                <c:pt idx="856">
                  <c:v>0</c:v>
                </c:pt>
                <c:pt idx="857">
                  <c:v>0.85</c:v>
                </c:pt>
                <c:pt idx="858">
                  <c:v>1.63</c:v>
                </c:pt>
                <c:pt idx="859">
                  <c:v>0</c:v>
                </c:pt>
                <c:pt idx="860">
                  <c:v>0.85</c:v>
                </c:pt>
                <c:pt idx="861">
                  <c:v>0</c:v>
                </c:pt>
                <c:pt idx="862">
                  <c:v>0.96</c:v>
                </c:pt>
                <c:pt idx="863">
                  <c:v>4.6399999999999997</c:v>
                </c:pt>
                <c:pt idx="864">
                  <c:v>8.8800000000000008</c:v>
                </c:pt>
                <c:pt idx="865">
                  <c:v>1.1399999999999999</c:v>
                </c:pt>
                <c:pt idx="866">
                  <c:v>1.35</c:v>
                </c:pt>
                <c:pt idx="867">
                  <c:v>2.1800000000000002</c:v>
                </c:pt>
                <c:pt idx="868">
                  <c:v>3.29</c:v>
                </c:pt>
                <c:pt idx="869">
                  <c:v>0.7</c:v>
                </c:pt>
                <c:pt idx="870">
                  <c:v>4.37</c:v>
                </c:pt>
                <c:pt idx="871">
                  <c:v>3.83</c:v>
                </c:pt>
                <c:pt idx="872">
                  <c:v>2.82</c:v>
                </c:pt>
                <c:pt idx="873">
                  <c:v>0.6</c:v>
                </c:pt>
                <c:pt idx="874">
                  <c:v>1.27</c:v>
                </c:pt>
                <c:pt idx="875">
                  <c:v>0.44</c:v>
                </c:pt>
                <c:pt idx="876">
                  <c:v>0.87</c:v>
                </c:pt>
                <c:pt idx="877">
                  <c:v>0.13</c:v>
                </c:pt>
                <c:pt idx="878">
                  <c:v>0</c:v>
                </c:pt>
                <c:pt idx="879">
                  <c:v>1.1200000000000001</c:v>
                </c:pt>
                <c:pt idx="880">
                  <c:v>3.48</c:v>
                </c:pt>
                <c:pt idx="881">
                  <c:v>3.26</c:v>
                </c:pt>
                <c:pt idx="882">
                  <c:v>0.83</c:v>
                </c:pt>
                <c:pt idx="883">
                  <c:v>0.67</c:v>
                </c:pt>
                <c:pt idx="884">
                  <c:v>2.14</c:v>
                </c:pt>
                <c:pt idx="885">
                  <c:v>0.56999999999999995</c:v>
                </c:pt>
                <c:pt idx="886">
                  <c:v>0.34</c:v>
                </c:pt>
                <c:pt idx="887">
                  <c:v>2.13</c:v>
                </c:pt>
                <c:pt idx="888">
                  <c:v>1.5</c:v>
                </c:pt>
                <c:pt idx="889">
                  <c:v>0.63</c:v>
                </c:pt>
                <c:pt idx="890">
                  <c:v>0.16</c:v>
                </c:pt>
                <c:pt idx="891">
                  <c:v>0</c:v>
                </c:pt>
                <c:pt idx="892">
                  <c:v>0.34</c:v>
                </c:pt>
                <c:pt idx="893">
                  <c:v>1.51</c:v>
                </c:pt>
                <c:pt idx="894">
                  <c:v>0.94</c:v>
                </c:pt>
                <c:pt idx="895">
                  <c:v>1.23</c:v>
                </c:pt>
                <c:pt idx="896">
                  <c:v>0</c:v>
                </c:pt>
                <c:pt idx="897">
                  <c:v>1.91</c:v>
                </c:pt>
                <c:pt idx="898">
                  <c:v>2.87</c:v>
                </c:pt>
                <c:pt idx="899">
                  <c:v>5.0599999999999996</c:v>
                </c:pt>
                <c:pt idx="900">
                  <c:v>6.05</c:v>
                </c:pt>
                <c:pt idx="901">
                  <c:v>1.05</c:v>
                </c:pt>
                <c:pt idx="902">
                  <c:v>0</c:v>
                </c:pt>
                <c:pt idx="903">
                  <c:v>0.12</c:v>
                </c:pt>
                <c:pt idx="904">
                  <c:v>0.38</c:v>
                </c:pt>
                <c:pt idx="905">
                  <c:v>0.31</c:v>
                </c:pt>
                <c:pt idx="906">
                  <c:v>0</c:v>
                </c:pt>
                <c:pt idx="907">
                  <c:v>1.37</c:v>
                </c:pt>
                <c:pt idx="908">
                  <c:v>0.24</c:v>
                </c:pt>
                <c:pt idx="909">
                  <c:v>0.44</c:v>
                </c:pt>
                <c:pt idx="910">
                  <c:v>1.22</c:v>
                </c:pt>
                <c:pt idx="911">
                  <c:v>4.53</c:v>
                </c:pt>
                <c:pt idx="912">
                  <c:v>1.05</c:v>
                </c:pt>
                <c:pt idx="913">
                  <c:v>0.87</c:v>
                </c:pt>
                <c:pt idx="914">
                  <c:v>2.29</c:v>
                </c:pt>
                <c:pt idx="915">
                  <c:v>0.91</c:v>
                </c:pt>
                <c:pt idx="916">
                  <c:v>1.18</c:v>
                </c:pt>
                <c:pt idx="917">
                  <c:v>1.62</c:v>
                </c:pt>
                <c:pt idx="918">
                  <c:v>5.88</c:v>
                </c:pt>
                <c:pt idx="919">
                  <c:v>1.95</c:v>
                </c:pt>
                <c:pt idx="920">
                  <c:v>0</c:v>
                </c:pt>
                <c:pt idx="921">
                  <c:v>0.42</c:v>
                </c:pt>
                <c:pt idx="922">
                  <c:v>0.98</c:v>
                </c:pt>
                <c:pt idx="923">
                  <c:v>0</c:v>
                </c:pt>
                <c:pt idx="924">
                  <c:v>1.18</c:v>
                </c:pt>
                <c:pt idx="925">
                  <c:v>12.64</c:v>
                </c:pt>
                <c:pt idx="926">
                  <c:v>0.97</c:v>
                </c:pt>
                <c:pt idx="927">
                  <c:v>0.49</c:v>
                </c:pt>
                <c:pt idx="928">
                  <c:v>0</c:v>
                </c:pt>
                <c:pt idx="929">
                  <c:v>0</c:v>
                </c:pt>
                <c:pt idx="930">
                  <c:v>0</c:v>
                </c:pt>
                <c:pt idx="931">
                  <c:v>0</c:v>
                </c:pt>
                <c:pt idx="932">
                  <c:v>0.56999999999999995</c:v>
                </c:pt>
                <c:pt idx="933">
                  <c:v>1.38</c:v>
                </c:pt>
                <c:pt idx="934">
                  <c:v>16.62</c:v>
                </c:pt>
                <c:pt idx="935">
                  <c:v>1.97</c:v>
                </c:pt>
                <c:pt idx="937">
                  <c:v>0</c:v>
                </c:pt>
                <c:pt idx="938">
                  <c:v>0.5</c:v>
                </c:pt>
                <c:pt idx="939">
                  <c:v>0.82</c:v>
                </c:pt>
                <c:pt idx="940">
                  <c:v>0</c:v>
                </c:pt>
                <c:pt idx="941">
                  <c:v>0.85</c:v>
                </c:pt>
                <c:pt idx="942">
                  <c:v>0</c:v>
                </c:pt>
                <c:pt idx="944">
                  <c:v>0</c:v>
                </c:pt>
                <c:pt idx="945">
                  <c:v>0</c:v>
                </c:pt>
                <c:pt idx="946">
                  <c:v>1.37</c:v>
                </c:pt>
                <c:pt idx="947">
                  <c:v>1.38</c:v>
                </c:pt>
                <c:pt idx="948">
                  <c:v>1.85</c:v>
                </c:pt>
                <c:pt idx="951">
                  <c:v>0</c:v>
                </c:pt>
                <c:pt idx="952">
                  <c:v>0</c:v>
                </c:pt>
                <c:pt idx="953">
                  <c:v>1.07</c:v>
                </c:pt>
                <c:pt idx="954">
                  <c:v>4.41</c:v>
                </c:pt>
                <c:pt idx="955">
                  <c:v>0</c:v>
                </c:pt>
                <c:pt idx="956">
                  <c:v>0</c:v>
                </c:pt>
                <c:pt idx="957">
                  <c:v>0</c:v>
                </c:pt>
                <c:pt idx="959">
                  <c:v>1.78</c:v>
                </c:pt>
                <c:pt idx="960">
                  <c:v>5.88</c:v>
                </c:pt>
                <c:pt idx="961">
                  <c:v>0.78</c:v>
                </c:pt>
                <c:pt idx="962">
                  <c:v>2.2999999999999998</c:v>
                </c:pt>
                <c:pt idx="963">
                  <c:v>8.5299999999999994</c:v>
                </c:pt>
                <c:pt idx="964">
                  <c:v>0.75</c:v>
                </c:pt>
                <c:pt idx="966">
                  <c:v>1.1399999999999999</c:v>
                </c:pt>
                <c:pt idx="967">
                  <c:v>9.11</c:v>
                </c:pt>
                <c:pt idx="968">
                  <c:v>0</c:v>
                </c:pt>
                <c:pt idx="969">
                  <c:v>2.83</c:v>
                </c:pt>
                <c:pt idx="970">
                  <c:v>8.35</c:v>
                </c:pt>
                <c:pt idx="971">
                  <c:v>2.92</c:v>
                </c:pt>
                <c:pt idx="972">
                  <c:v>0</c:v>
                </c:pt>
                <c:pt idx="973">
                  <c:v>0</c:v>
                </c:pt>
                <c:pt idx="974">
                  <c:v>1.82</c:v>
                </c:pt>
                <c:pt idx="975">
                  <c:v>0</c:v>
                </c:pt>
                <c:pt idx="976">
                  <c:v>0</c:v>
                </c:pt>
                <c:pt idx="977">
                  <c:v>3.2</c:v>
                </c:pt>
                <c:pt idx="978">
                  <c:v>0</c:v>
                </c:pt>
                <c:pt idx="979">
                  <c:v>0.1</c:v>
                </c:pt>
                <c:pt idx="980">
                  <c:v>0.25</c:v>
                </c:pt>
                <c:pt idx="981">
                  <c:v>7.0000000000000007E-2</c:v>
                </c:pt>
                <c:pt idx="982">
                  <c:v>0</c:v>
                </c:pt>
                <c:pt idx="983">
                  <c:v>0.12</c:v>
                </c:pt>
                <c:pt idx="984">
                  <c:v>3.37</c:v>
                </c:pt>
                <c:pt idx="985">
                  <c:v>0.28000000000000003</c:v>
                </c:pt>
                <c:pt idx="986">
                  <c:v>0.87</c:v>
                </c:pt>
                <c:pt idx="987">
                  <c:v>0</c:v>
                </c:pt>
                <c:pt idx="988">
                  <c:v>2.79</c:v>
                </c:pt>
                <c:pt idx="989">
                  <c:v>0</c:v>
                </c:pt>
                <c:pt idx="990">
                  <c:v>1.66</c:v>
                </c:pt>
                <c:pt idx="991">
                  <c:v>0</c:v>
                </c:pt>
                <c:pt idx="992">
                  <c:v>0</c:v>
                </c:pt>
                <c:pt idx="994">
                  <c:v>0</c:v>
                </c:pt>
                <c:pt idx="995">
                  <c:v>0</c:v>
                </c:pt>
                <c:pt idx="996">
                  <c:v>0</c:v>
                </c:pt>
                <c:pt idx="998">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7">
                  <c:v>0.69</c:v>
                </c:pt>
                <c:pt idx="1028">
                  <c:v>29.58</c:v>
                </c:pt>
                <c:pt idx="1029">
                  <c:v>0.73</c:v>
                </c:pt>
                <c:pt idx="1030">
                  <c:v>0</c:v>
                </c:pt>
                <c:pt idx="1031">
                  <c:v>0.06</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0.47</c:v>
                </c:pt>
                <c:pt idx="1045">
                  <c:v>3.5</c:v>
                </c:pt>
                <c:pt idx="1046">
                  <c:v>0</c:v>
                </c:pt>
                <c:pt idx="1047">
                  <c:v>0</c:v>
                </c:pt>
                <c:pt idx="1048">
                  <c:v>1.0900000000000001</c:v>
                </c:pt>
                <c:pt idx="1049">
                  <c:v>1.29</c:v>
                </c:pt>
                <c:pt idx="1050">
                  <c:v>1.8</c:v>
                </c:pt>
                <c:pt idx="1054">
                  <c:v>1.87</c:v>
                </c:pt>
                <c:pt idx="1055">
                  <c:v>0.41</c:v>
                </c:pt>
                <c:pt idx="1056">
                  <c:v>0.15</c:v>
                </c:pt>
                <c:pt idx="1057">
                  <c:v>8.48</c:v>
                </c:pt>
                <c:pt idx="1058">
                  <c:v>7.51</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1">
                  <c:v>0</c:v>
                </c:pt>
                <c:pt idx="1092">
                  <c:v>0</c:v>
                </c:pt>
                <c:pt idx="1093">
                  <c:v>0.19</c:v>
                </c:pt>
                <c:pt idx="1094">
                  <c:v>0</c:v>
                </c:pt>
                <c:pt idx="1095">
                  <c:v>0</c:v>
                </c:pt>
                <c:pt idx="1096">
                  <c:v>0</c:v>
                </c:pt>
                <c:pt idx="1097">
                  <c:v>0</c:v>
                </c:pt>
                <c:pt idx="1098">
                  <c:v>0.5</c:v>
                </c:pt>
                <c:pt idx="1100">
                  <c:v>0</c:v>
                </c:pt>
                <c:pt idx="1101">
                  <c:v>0</c:v>
                </c:pt>
                <c:pt idx="1102">
                  <c:v>0</c:v>
                </c:pt>
                <c:pt idx="1103">
                  <c:v>0</c:v>
                </c:pt>
                <c:pt idx="1104">
                  <c:v>0</c:v>
                </c:pt>
                <c:pt idx="1105">
                  <c:v>0</c:v>
                </c:pt>
                <c:pt idx="1106">
                  <c:v>0</c:v>
                </c:pt>
                <c:pt idx="1107">
                  <c:v>0</c:v>
                </c:pt>
                <c:pt idx="1108">
                  <c:v>0</c:v>
                </c:pt>
                <c:pt idx="1109">
                  <c:v>0</c:v>
                </c:pt>
                <c:pt idx="1110">
                  <c:v>0</c:v>
                </c:pt>
                <c:pt idx="1111">
                  <c:v>0.98</c:v>
                </c:pt>
                <c:pt idx="1112">
                  <c:v>0</c:v>
                </c:pt>
                <c:pt idx="1113">
                  <c:v>0</c:v>
                </c:pt>
                <c:pt idx="1114">
                  <c:v>0</c:v>
                </c:pt>
                <c:pt idx="1115">
                  <c:v>0.2</c:v>
                </c:pt>
                <c:pt idx="1116">
                  <c:v>0</c:v>
                </c:pt>
                <c:pt idx="1117">
                  <c:v>6.6</c:v>
                </c:pt>
                <c:pt idx="1118">
                  <c:v>0</c:v>
                </c:pt>
                <c:pt idx="1119">
                  <c:v>0</c:v>
                </c:pt>
                <c:pt idx="1120">
                  <c:v>0</c:v>
                </c:pt>
                <c:pt idx="1122">
                  <c:v>0.05</c:v>
                </c:pt>
                <c:pt idx="1123">
                  <c:v>0.05</c:v>
                </c:pt>
                <c:pt idx="1124">
                  <c:v>0</c:v>
                </c:pt>
                <c:pt idx="1125">
                  <c:v>0</c:v>
                </c:pt>
                <c:pt idx="1126">
                  <c:v>0</c:v>
                </c:pt>
                <c:pt idx="1127">
                  <c:v>0.1</c:v>
                </c:pt>
                <c:pt idx="1128">
                  <c:v>0</c:v>
                </c:pt>
                <c:pt idx="1129">
                  <c:v>0.4</c:v>
                </c:pt>
                <c:pt idx="1130">
                  <c:v>0</c:v>
                </c:pt>
                <c:pt idx="1131">
                  <c:v>0.2</c:v>
                </c:pt>
                <c:pt idx="1132">
                  <c:v>0.04</c:v>
                </c:pt>
                <c:pt idx="1134">
                  <c:v>0.1</c:v>
                </c:pt>
                <c:pt idx="1135">
                  <c:v>12.9</c:v>
                </c:pt>
                <c:pt idx="1136">
                  <c:v>0</c:v>
                </c:pt>
                <c:pt idx="1137">
                  <c:v>0</c:v>
                </c:pt>
                <c:pt idx="1138">
                  <c:v>0</c:v>
                </c:pt>
                <c:pt idx="1139">
                  <c:v>0</c:v>
                </c:pt>
                <c:pt idx="1140">
                  <c:v>1.3</c:v>
                </c:pt>
                <c:pt idx="1143">
                  <c:v>6.02</c:v>
                </c:pt>
                <c:pt idx="1144">
                  <c:v>1.56</c:v>
                </c:pt>
                <c:pt idx="1145">
                  <c:v>1.03</c:v>
                </c:pt>
                <c:pt idx="1146">
                  <c:v>3.4</c:v>
                </c:pt>
                <c:pt idx="1147">
                  <c:v>3.98</c:v>
                </c:pt>
                <c:pt idx="1148">
                  <c:v>5.83</c:v>
                </c:pt>
                <c:pt idx="1149">
                  <c:v>31.42</c:v>
                </c:pt>
                <c:pt idx="1150">
                  <c:v>42.25</c:v>
                </c:pt>
                <c:pt idx="1151">
                  <c:v>2.11</c:v>
                </c:pt>
                <c:pt idx="1152">
                  <c:v>2.08</c:v>
                </c:pt>
                <c:pt idx="1153">
                  <c:v>2.79</c:v>
                </c:pt>
                <c:pt idx="1154">
                  <c:v>0.86</c:v>
                </c:pt>
                <c:pt idx="1155">
                  <c:v>0.74</c:v>
                </c:pt>
                <c:pt idx="1156">
                  <c:v>0.42</c:v>
                </c:pt>
                <c:pt idx="1157">
                  <c:v>2.2000000000000002</c:v>
                </c:pt>
                <c:pt idx="1158">
                  <c:v>0.9</c:v>
                </c:pt>
                <c:pt idx="1159">
                  <c:v>1.77</c:v>
                </c:pt>
                <c:pt idx="1160">
                  <c:v>3.8</c:v>
                </c:pt>
                <c:pt idx="1161">
                  <c:v>0.48</c:v>
                </c:pt>
                <c:pt idx="1162">
                  <c:v>0.8</c:v>
                </c:pt>
                <c:pt idx="1163">
                  <c:v>2.81</c:v>
                </c:pt>
                <c:pt idx="1164">
                  <c:v>2.5</c:v>
                </c:pt>
                <c:pt idx="1165">
                  <c:v>4.03</c:v>
                </c:pt>
                <c:pt idx="1166">
                  <c:v>0.08</c:v>
                </c:pt>
                <c:pt idx="1167">
                  <c:v>0</c:v>
                </c:pt>
                <c:pt idx="1168">
                  <c:v>0</c:v>
                </c:pt>
                <c:pt idx="1169">
                  <c:v>0</c:v>
                </c:pt>
                <c:pt idx="1170">
                  <c:v>9.5</c:v>
                </c:pt>
                <c:pt idx="1171">
                  <c:v>0</c:v>
                </c:pt>
                <c:pt idx="1172">
                  <c:v>0</c:v>
                </c:pt>
                <c:pt idx="1173">
                  <c:v>0</c:v>
                </c:pt>
                <c:pt idx="1174">
                  <c:v>0</c:v>
                </c:pt>
                <c:pt idx="1175">
                  <c:v>0</c:v>
                </c:pt>
                <c:pt idx="1176">
                  <c:v>0</c:v>
                </c:pt>
                <c:pt idx="1177">
                  <c:v>0</c:v>
                </c:pt>
                <c:pt idx="1178">
                  <c:v>0</c:v>
                </c:pt>
                <c:pt idx="1179">
                  <c:v>5.75</c:v>
                </c:pt>
                <c:pt idx="1180">
                  <c:v>0</c:v>
                </c:pt>
                <c:pt idx="1181">
                  <c:v>0</c:v>
                </c:pt>
                <c:pt idx="1182">
                  <c:v>13.22</c:v>
                </c:pt>
                <c:pt idx="1183">
                  <c:v>0</c:v>
                </c:pt>
                <c:pt idx="1185">
                  <c:v>0</c:v>
                </c:pt>
                <c:pt idx="1186">
                  <c:v>0</c:v>
                </c:pt>
                <c:pt idx="1187">
                  <c:v>0</c:v>
                </c:pt>
                <c:pt idx="1188">
                  <c:v>0.02</c:v>
                </c:pt>
                <c:pt idx="1190">
                  <c:v>21.47</c:v>
                </c:pt>
                <c:pt idx="1191">
                  <c:v>6.45</c:v>
                </c:pt>
                <c:pt idx="1192">
                  <c:v>0</c:v>
                </c:pt>
                <c:pt idx="1193">
                  <c:v>9.7100000000000009</c:v>
                </c:pt>
                <c:pt idx="1194">
                  <c:v>15</c:v>
                </c:pt>
                <c:pt idx="1197">
                  <c:v>0</c:v>
                </c:pt>
                <c:pt idx="1198">
                  <c:v>0</c:v>
                </c:pt>
                <c:pt idx="1200">
                  <c:v>0</c:v>
                </c:pt>
                <c:pt idx="1201">
                  <c:v>0</c:v>
                </c:pt>
                <c:pt idx="1202">
                  <c:v>0</c:v>
                </c:pt>
                <c:pt idx="1203">
                  <c:v>0</c:v>
                </c:pt>
                <c:pt idx="1204">
                  <c:v>0</c:v>
                </c:pt>
                <c:pt idx="1208">
                  <c:v>0</c:v>
                </c:pt>
                <c:pt idx="1209">
                  <c:v>0</c:v>
                </c:pt>
                <c:pt idx="1210">
                  <c:v>0</c:v>
                </c:pt>
                <c:pt idx="1211">
                  <c:v>0</c:v>
                </c:pt>
                <c:pt idx="1212">
                  <c:v>0</c:v>
                </c:pt>
                <c:pt idx="1213">
                  <c:v>0</c:v>
                </c:pt>
                <c:pt idx="1214">
                  <c:v>0</c:v>
                </c:pt>
                <c:pt idx="1215">
                  <c:v>0</c:v>
                </c:pt>
                <c:pt idx="1216">
                  <c:v>0</c:v>
                </c:pt>
                <c:pt idx="1217">
                  <c:v>0</c:v>
                </c:pt>
                <c:pt idx="1219">
                  <c:v>1.37</c:v>
                </c:pt>
                <c:pt idx="1220">
                  <c:v>0.48</c:v>
                </c:pt>
                <c:pt idx="1221">
                  <c:v>3.15</c:v>
                </c:pt>
                <c:pt idx="1222">
                  <c:v>1</c:v>
                </c:pt>
                <c:pt idx="1223">
                  <c:v>0.1</c:v>
                </c:pt>
                <c:pt idx="1224">
                  <c:v>2</c:v>
                </c:pt>
                <c:pt idx="1225">
                  <c:v>1.3</c:v>
                </c:pt>
                <c:pt idx="1226">
                  <c:v>0.75</c:v>
                </c:pt>
                <c:pt idx="1227">
                  <c:v>2.5</c:v>
                </c:pt>
                <c:pt idx="1228">
                  <c:v>0</c:v>
                </c:pt>
                <c:pt idx="1229">
                  <c:v>0</c:v>
                </c:pt>
                <c:pt idx="1230">
                  <c:v>0</c:v>
                </c:pt>
                <c:pt idx="1231">
                  <c:v>0</c:v>
                </c:pt>
                <c:pt idx="1232">
                  <c:v>0.7</c:v>
                </c:pt>
                <c:pt idx="1233">
                  <c:v>0.77</c:v>
                </c:pt>
                <c:pt idx="1234">
                  <c:v>0.51</c:v>
                </c:pt>
                <c:pt idx="1235">
                  <c:v>1.21</c:v>
                </c:pt>
                <c:pt idx="1236">
                  <c:v>1.63</c:v>
                </c:pt>
                <c:pt idx="1237">
                  <c:v>1.33</c:v>
                </c:pt>
                <c:pt idx="1238">
                  <c:v>0.62</c:v>
                </c:pt>
                <c:pt idx="1239">
                  <c:v>2.62</c:v>
                </c:pt>
                <c:pt idx="1240">
                  <c:v>2.65</c:v>
                </c:pt>
                <c:pt idx="1241">
                  <c:v>0.73</c:v>
                </c:pt>
                <c:pt idx="1242">
                  <c:v>1.1000000000000001</c:v>
                </c:pt>
                <c:pt idx="1243">
                  <c:v>2.29</c:v>
                </c:pt>
                <c:pt idx="1244">
                  <c:v>2.68</c:v>
                </c:pt>
                <c:pt idx="1245">
                  <c:v>2.31</c:v>
                </c:pt>
                <c:pt idx="1246">
                  <c:v>2.46</c:v>
                </c:pt>
                <c:pt idx="1247">
                  <c:v>1.05</c:v>
                </c:pt>
                <c:pt idx="1248">
                  <c:v>2.5499999999999998</c:v>
                </c:pt>
                <c:pt idx="1249">
                  <c:v>0.67</c:v>
                </c:pt>
                <c:pt idx="1250">
                  <c:v>0</c:v>
                </c:pt>
                <c:pt idx="1251">
                  <c:v>0.68</c:v>
                </c:pt>
                <c:pt idx="1252">
                  <c:v>0.8</c:v>
                </c:pt>
                <c:pt idx="1253">
                  <c:v>2.09</c:v>
                </c:pt>
                <c:pt idx="1255">
                  <c:v>0</c:v>
                </c:pt>
                <c:pt idx="1256">
                  <c:v>0</c:v>
                </c:pt>
                <c:pt idx="1257">
                  <c:v>0</c:v>
                </c:pt>
                <c:pt idx="1258">
                  <c:v>0</c:v>
                </c:pt>
                <c:pt idx="1259">
                  <c:v>0</c:v>
                </c:pt>
                <c:pt idx="1260">
                  <c:v>1.19</c:v>
                </c:pt>
                <c:pt idx="1261">
                  <c:v>2.14</c:v>
                </c:pt>
                <c:pt idx="1262">
                  <c:v>3</c:v>
                </c:pt>
                <c:pt idx="1263">
                  <c:v>1.45</c:v>
                </c:pt>
                <c:pt idx="1264">
                  <c:v>4.04</c:v>
                </c:pt>
                <c:pt idx="1265">
                  <c:v>0</c:v>
                </c:pt>
                <c:pt idx="1266">
                  <c:v>0</c:v>
                </c:pt>
                <c:pt idx="1267">
                  <c:v>0.52</c:v>
                </c:pt>
                <c:pt idx="1268">
                  <c:v>0</c:v>
                </c:pt>
                <c:pt idx="1269">
                  <c:v>10.35</c:v>
                </c:pt>
                <c:pt idx="1270">
                  <c:v>12.12</c:v>
                </c:pt>
                <c:pt idx="1272">
                  <c:v>0</c:v>
                </c:pt>
                <c:pt idx="1273">
                  <c:v>0</c:v>
                </c:pt>
                <c:pt idx="1274">
                  <c:v>0</c:v>
                </c:pt>
                <c:pt idx="1275">
                  <c:v>0</c:v>
                </c:pt>
                <c:pt idx="1276">
                  <c:v>0</c:v>
                </c:pt>
                <c:pt idx="1277">
                  <c:v>6.2E-2</c:v>
                </c:pt>
                <c:pt idx="1278">
                  <c:v>0.13300000000000001</c:v>
                </c:pt>
                <c:pt idx="1279">
                  <c:v>0</c:v>
                </c:pt>
                <c:pt idx="1280">
                  <c:v>0</c:v>
                </c:pt>
                <c:pt idx="1281">
                  <c:v>0</c:v>
                </c:pt>
                <c:pt idx="1282">
                  <c:v>0.7</c:v>
                </c:pt>
                <c:pt idx="1283">
                  <c:v>1</c:v>
                </c:pt>
                <c:pt idx="1284">
                  <c:v>0</c:v>
                </c:pt>
                <c:pt idx="1285">
                  <c:v>0</c:v>
                </c:pt>
                <c:pt idx="1286">
                  <c:v>0</c:v>
                </c:pt>
                <c:pt idx="1288">
                  <c:v>0.5</c:v>
                </c:pt>
                <c:pt idx="1289">
                  <c:v>0.8</c:v>
                </c:pt>
                <c:pt idx="1290">
                  <c:v>1.2</c:v>
                </c:pt>
                <c:pt idx="1291">
                  <c:v>0.9</c:v>
                </c:pt>
                <c:pt idx="1292">
                  <c:v>1.3</c:v>
                </c:pt>
                <c:pt idx="1293">
                  <c:v>0.7</c:v>
                </c:pt>
                <c:pt idx="1294">
                  <c:v>0.6</c:v>
                </c:pt>
                <c:pt idx="1295">
                  <c:v>0.9</c:v>
                </c:pt>
                <c:pt idx="1296">
                  <c:v>1</c:v>
                </c:pt>
                <c:pt idx="1297">
                  <c:v>4.72</c:v>
                </c:pt>
                <c:pt idx="1298">
                  <c:v>8.69</c:v>
                </c:pt>
                <c:pt idx="1301">
                  <c:v>44</c:v>
                </c:pt>
                <c:pt idx="1302">
                  <c:v>40.9</c:v>
                </c:pt>
                <c:pt idx="1303">
                  <c:v>28</c:v>
                </c:pt>
                <c:pt idx="1304">
                  <c:v>9.9</c:v>
                </c:pt>
                <c:pt idx="1305">
                  <c:v>13</c:v>
                </c:pt>
                <c:pt idx="1306">
                  <c:v>0.9</c:v>
                </c:pt>
                <c:pt idx="1307">
                  <c:v>0</c:v>
                </c:pt>
                <c:pt idx="1308">
                  <c:v>12.5</c:v>
                </c:pt>
                <c:pt idx="1309">
                  <c:v>2.5</c:v>
                </c:pt>
                <c:pt idx="1310">
                  <c:v>21.93</c:v>
                </c:pt>
                <c:pt idx="1311">
                  <c:v>0</c:v>
                </c:pt>
                <c:pt idx="1312">
                  <c:v>0</c:v>
                </c:pt>
                <c:pt idx="1313">
                  <c:v>0</c:v>
                </c:pt>
                <c:pt idx="1314">
                  <c:v>3.56</c:v>
                </c:pt>
                <c:pt idx="1315">
                  <c:v>1.05</c:v>
                </c:pt>
                <c:pt idx="1316">
                  <c:v>0</c:v>
                </c:pt>
                <c:pt idx="1317">
                  <c:v>0</c:v>
                </c:pt>
                <c:pt idx="1318">
                  <c:v>0</c:v>
                </c:pt>
                <c:pt idx="1319">
                  <c:v>0.3</c:v>
                </c:pt>
                <c:pt idx="1320">
                  <c:v>0.41</c:v>
                </c:pt>
                <c:pt idx="1321">
                  <c:v>4.59</c:v>
                </c:pt>
                <c:pt idx="1322">
                  <c:v>5.08</c:v>
                </c:pt>
                <c:pt idx="1323">
                  <c:v>2.02</c:v>
                </c:pt>
                <c:pt idx="1324">
                  <c:v>0.4</c:v>
                </c:pt>
                <c:pt idx="1325">
                  <c:v>4.6399999999999997</c:v>
                </c:pt>
                <c:pt idx="1326">
                  <c:v>5.45</c:v>
                </c:pt>
                <c:pt idx="1327">
                  <c:v>8.17</c:v>
                </c:pt>
                <c:pt idx="1328">
                  <c:v>6.8</c:v>
                </c:pt>
                <c:pt idx="1329">
                  <c:v>2.8</c:v>
                </c:pt>
                <c:pt idx="1330">
                  <c:v>0.4</c:v>
                </c:pt>
                <c:pt idx="1331">
                  <c:v>0</c:v>
                </c:pt>
                <c:pt idx="1332">
                  <c:v>0</c:v>
                </c:pt>
                <c:pt idx="1333">
                  <c:v>0</c:v>
                </c:pt>
                <c:pt idx="1334">
                  <c:v>0.2</c:v>
                </c:pt>
                <c:pt idx="1335">
                  <c:v>0.4</c:v>
                </c:pt>
                <c:pt idx="1336">
                  <c:v>0</c:v>
                </c:pt>
                <c:pt idx="1337">
                  <c:v>3.71</c:v>
                </c:pt>
                <c:pt idx="1338">
                  <c:v>0.31</c:v>
                </c:pt>
                <c:pt idx="1339">
                  <c:v>6.5</c:v>
                </c:pt>
                <c:pt idx="1340">
                  <c:v>8.16</c:v>
                </c:pt>
                <c:pt idx="1341">
                  <c:v>5.57</c:v>
                </c:pt>
                <c:pt idx="1342">
                  <c:v>3.12</c:v>
                </c:pt>
                <c:pt idx="1343">
                  <c:v>2.94</c:v>
                </c:pt>
                <c:pt idx="1344">
                  <c:v>3.09</c:v>
                </c:pt>
                <c:pt idx="1345">
                  <c:v>0.79</c:v>
                </c:pt>
                <c:pt idx="1346">
                  <c:v>0</c:v>
                </c:pt>
                <c:pt idx="1347">
                  <c:v>0</c:v>
                </c:pt>
                <c:pt idx="1348">
                  <c:v>0</c:v>
                </c:pt>
                <c:pt idx="1349">
                  <c:v>0.9</c:v>
                </c:pt>
                <c:pt idx="1350">
                  <c:v>6.78</c:v>
                </c:pt>
                <c:pt idx="1351">
                  <c:v>6.76</c:v>
                </c:pt>
                <c:pt idx="1352">
                  <c:v>0.88</c:v>
                </c:pt>
                <c:pt idx="1353">
                  <c:v>2.88</c:v>
                </c:pt>
                <c:pt idx="1354">
                  <c:v>0.7</c:v>
                </c:pt>
                <c:pt idx="1355">
                  <c:v>2.2000000000000002</c:v>
                </c:pt>
                <c:pt idx="1356">
                  <c:v>0</c:v>
                </c:pt>
                <c:pt idx="1357">
                  <c:v>0.42</c:v>
                </c:pt>
                <c:pt idx="1358">
                  <c:v>0.93</c:v>
                </c:pt>
                <c:pt idx="1359">
                  <c:v>0.1</c:v>
                </c:pt>
              </c:numCache>
            </c:numRef>
          </c:val>
          <c:extLst>
            <c:ext xmlns:c16="http://schemas.microsoft.com/office/drawing/2014/chart" uri="{C3380CC4-5D6E-409C-BE32-E72D297353CC}">
              <c16:uniqueId val="{00000000-DBD6-3E41-B6E6-9738B379E9CD}"/>
            </c:ext>
          </c:extLst>
        </c:ser>
        <c:dLbls>
          <c:showLegendKey val="0"/>
          <c:showVal val="0"/>
          <c:showCatName val="0"/>
          <c:showSerName val="0"/>
          <c:showPercent val="0"/>
          <c:showBubbleSize val="0"/>
        </c:dLbls>
        <c:gapWidth val="150"/>
        <c:axId val="2140097072"/>
        <c:axId val="2140100128"/>
      </c:barChart>
      <c:catAx>
        <c:axId val="214009707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2140100128"/>
        <c:crosses val="autoZero"/>
        <c:auto val="1"/>
        <c:lblAlgn val="ctr"/>
        <c:lblOffset val="100"/>
        <c:noMultiLvlLbl val="0"/>
      </c:catAx>
      <c:valAx>
        <c:axId val="2140100128"/>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4009707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73</xdr:row>
      <xdr:rowOff>0</xdr:rowOff>
    </xdr:from>
    <xdr:to>
      <xdr:col>19</xdr:col>
      <xdr:colOff>393699</xdr:colOff>
      <xdr:row>118</xdr:row>
      <xdr:rowOff>97367</xdr:rowOff>
    </xdr:to>
    <xdr:pic>
      <xdr:nvPicPr>
        <xdr:cNvPr id="11" name="Picture 10">
          <a:extLst>
            <a:ext uri="{FF2B5EF4-FFF2-40B4-BE49-F238E27FC236}">
              <a16:creationId xmlns:a16="http://schemas.microsoft.com/office/drawing/2014/main" id="{688B98CE-D283-4D41-0B1C-1353345C50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0500" y="12052300"/>
          <a:ext cx="6997700" cy="753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1369</xdr:row>
      <xdr:rowOff>66675</xdr:rowOff>
    </xdr:from>
    <xdr:to>
      <xdr:col>6</xdr:col>
      <xdr:colOff>419100</xdr:colOff>
      <xdr:row>1386</xdr:row>
      <xdr:rowOff>66675</xdr:rowOff>
    </xdr:to>
    <xdr:graphicFrame macro="">
      <xdr:nvGraphicFramePr>
        <xdr:cNvPr id="2478" name="Chart 1">
          <a:extLst>
            <a:ext uri="{FF2B5EF4-FFF2-40B4-BE49-F238E27FC236}">
              <a16:creationId xmlns:a16="http://schemas.microsoft.com/office/drawing/2014/main" id="{00000000-0008-0000-2B00-0000AE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1369</xdr:row>
      <xdr:rowOff>0</xdr:rowOff>
    </xdr:from>
    <xdr:to>
      <xdr:col>13</xdr:col>
      <xdr:colOff>904875</xdr:colOff>
      <xdr:row>1385</xdr:row>
      <xdr:rowOff>152400</xdr:rowOff>
    </xdr:to>
    <xdr:graphicFrame macro="">
      <xdr:nvGraphicFramePr>
        <xdr:cNvPr id="2479" name="Chart 3">
          <a:extLst>
            <a:ext uri="{FF2B5EF4-FFF2-40B4-BE49-F238E27FC236}">
              <a16:creationId xmlns:a16="http://schemas.microsoft.com/office/drawing/2014/main" id="{00000000-0008-0000-2B00-0000AF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1388</xdr:row>
      <xdr:rowOff>0</xdr:rowOff>
    </xdr:from>
    <xdr:to>
      <xdr:col>5</xdr:col>
      <xdr:colOff>219075</xdr:colOff>
      <xdr:row>1404</xdr:row>
      <xdr:rowOff>152400</xdr:rowOff>
    </xdr:to>
    <xdr:graphicFrame macro="">
      <xdr:nvGraphicFramePr>
        <xdr:cNvPr id="2480" name="Chart 4">
          <a:extLst>
            <a:ext uri="{FF2B5EF4-FFF2-40B4-BE49-F238E27FC236}">
              <a16:creationId xmlns:a16="http://schemas.microsoft.com/office/drawing/2014/main" id="{00000000-0008-0000-2B00-0000B0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667E7-5664-D946-B9DF-A9D0FC764A92}">
  <dimension ref="A2:A8"/>
  <sheetViews>
    <sheetView workbookViewId="0">
      <selection activeCell="A2" sqref="A2"/>
    </sheetView>
  </sheetViews>
  <sheetFormatPr baseColWidth="10" defaultRowHeight="13" x14ac:dyDescent="0.15"/>
  <sheetData>
    <row r="2" spans="1:1" ht="16" x14ac:dyDescent="0.2">
      <c r="A2" s="81" t="s">
        <v>4804</v>
      </c>
    </row>
    <row r="4" spans="1:1" x14ac:dyDescent="0.15">
      <c r="A4" t="s">
        <v>4797</v>
      </c>
    </row>
    <row r="5" spans="1:1" x14ac:dyDescent="0.15">
      <c r="A5" t="s">
        <v>4798</v>
      </c>
    </row>
    <row r="6" spans="1:1" x14ac:dyDescent="0.15">
      <c r="A6" t="s">
        <v>4799</v>
      </c>
    </row>
    <row r="7" spans="1:1" x14ac:dyDescent="0.15">
      <c r="A7" t="s">
        <v>4798</v>
      </c>
    </row>
    <row r="8" spans="1:1" x14ac:dyDescent="0.15">
      <c r="A8" t="s">
        <v>4800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15"/>
  <sheetViews>
    <sheetView workbookViewId="0">
      <selection activeCell="A2" sqref="A2"/>
    </sheetView>
  </sheetViews>
  <sheetFormatPr baseColWidth="10" defaultColWidth="8.83203125" defaultRowHeight="13" x14ac:dyDescent="0.15"/>
  <cols>
    <col min="2" max="2" width="51.1640625" bestFit="1" customWidth="1"/>
  </cols>
  <sheetData>
    <row r="2" spans="1:9" ht="16" x14ac:dyDescent="0.2">
      <c r="A2" s="81" t="s">
        <v>4814</v>
      </c>
    </row>
    <row r="4" spans="1:9" x14ac:dyDescent="0.15">
      <c r="B4" s="1"/>
      <c r="C4" s="1" t="s">
        <v>1783</v>
      </c>
      <c r="D4" s="1" t="s">
        <v>1783</v>
      </c>
      <c r="E4" s="1" t="s">
        <v>1783</v>
      </c>
      <c r="F4" s="44" t="s">
        <v>1784</v>
      </c>
      <c r="G4" s="44" t="s">
        <v>1784</v>
      </c>
      <c r="H4" s="44" t="s">
        <v>1784</v>
      </c>
    </row>
    <row r="5" spans="1:9" x14ac:dyDescent="0.15">
      <c r="B5" s="1"/>
      <c r="C5" s="1" t="s">
        <v>2161</v>
      </c>
      <c r="D5" s="1" t="s">
        <v>2162</v>
      </c>
      <c r="E5" s="1" t="s">
        <v>2165</v>
      </c>
      <c r="F5" s="1" t="s">
        <v>2161</v>
      </c>
      <c r="G5" s="1" t="s">
        <v>2162</v>
      </c>
      <c r="H5" s="1" t="s">
        <v>2165</v>
      </c>
    </row>
    <row r="6" spans="1:9" ht="14" x14ac:dyDescent="0.2">
      <c r="A6">
        <v>1</v>
      </c>
      <c r="B6" t="s">
        <v>2337</v>
      </c>
      <c r="C6">
        <v>82.165000000000006</v>
      </c>
      <c r="D6">
        <v>14.565</v>
      </c>
      <c r="F6">
        <v>85</v>
      </c>
      <c r="G6">
        <v>15</v>
      </c>
    </row>
    <row r="7" spans="1:9" ht="14" x14ac:dyDescent="0.2">
      <c r="A7">
        <v>2</v>
      </c>
      <c r="B7" t="s">
        <v>2338</v>
      </c>
      <c r="F7">
        <v>90.33</v>
      </c>
      <c r="G7">
        <v>9.67</v>
      </c>
    </row>
    <row r="8" spans="1:9" ht="14" x14ac:dyDescent="0.2">
      <c r="A8">
        <v>3</v>
      </c>
      <c r="B8" t="s">
        <v>1775</v>
      </c>
      <c r="F8">
        <v>89.97</v>
      </c>
      <c r="G8">
        <v>10.3</v>
      </c>
    </row>
    <row r="9" spans="1:9" x14ac:dyDescent="0.15">
      <c r="A9">
        <v>4</v>
      </c>
      <c r="B9" t="s">
        <v>1776</v>
      </c>
      <c r="F9">
        <v>84.8</v>
      </c>
      <c r="G9">
        <v>15.2</v>
      </c>
    </row>
    <row r="10" spans="1:9" x14ac:dyDescent="0.15">
      <c r="A10">
        <v>5</v>
      </c>
      <c r="B10" t="s">
        <v>1777</v>
      </c>
      <c r="F10">
        <v>84.78</v>
      </c>
      <c r="G10">
        <v>15.22</v>
      </c>
    </row>
    <row r="11" spans="1:9" ht="14" x14ac:dyDescent="0.2">
      <c r="A11">
        <v>6</v>
      </c>
      <c r="B11" t="s">
        <v>1778</v>
      </c>
      <c r="C11">
        <v>74.382999999999996</v>
      </c>
      <c r="D11">
        <v>10.124000000000001</v>
      </c>
      <c r="F11">
        <v>88.02</v>
      </c>
      <c r="G11">
        <v>11.98</v>
      </c>
    </row>
    <row r="12" spans="1:9" ht="14" x14ac:dyDescent="0.2">
      <c r="A12">
        <v>7</v>
      </c>
      <c r="B12" t="s">
        <v>1779</v>
      </c>
      <c r="F12">
        <v>84.8</v>
      </c>
      <c r="G12">
        <v>15.2</v>
      </c>
    </row>
    <row r="13" spans="1:9" ht="14" x14ac:dyDescent="0.2">
      <c r="A13">
        <v>8</v>
      </c>
      <c r="B13" t="s">
        <v>1780</v>
      </c>
      <c r="I13" t="s">
        <v>3</v>
      </c>
    </row>
    <row r="14" spans="1:9" x14ac:dyDescent="0.15">
      <c r="A14">
        <v>9</v>
      </c>
      <c r="B14" t="s">
        <v>1781</v>
      </c>
      <c r="C14">
        <v>71.701999999999998</v>
      </c>
      <c r="D14">
        <v>6.86</v>
      </c>
      <c r="F14">
        <v>92</v>
      </c>
      <c r="G14">
        <v>8</v>
      </c>
    </row>
    <row r="15" spans="1:9" ht="14" x14ac:dyDescent="0.2">
      <c r="A15">
        <v>10</v>
      </c>
      <c r="B15" t="s">
        <v>1782</v>
      </c>
      <c r="F15">
        <v>65</v>
      </c>
      <c r="H15">
        <v>35</v>
      </c>
    </row>
  </sheetData>
  <phoneticPr fontId="3" type="noConversion"/>
  <pageMargins left="0.75" right="0.75" top="1" bottom="1" header="0.5" footer="0.5"/>
  <pageSetup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1A8C3-D779-164C-8E79-4278AAB6E086}">
  <dimension ref="A1:E25"/>
  <sheetViews>
    <sheetView workbookViewId="0">
      <selection activeCell="H28" sqref="H28"/>
    </sheetView>
  </sheetViews>
  <sheetFormatPr baseColWidth="10" defaultRowHeight="13" x14ac:dyDescent="0.15"/>
  <cols>
    <col min="1" max="1" width="10.83203125" style="8"/>
  </cols>
  <sheetData>
    <row r="1" spans="1:5" x14ac:dyDescent="0.15">
      <c r="B1" s="2"/>
      <c r="C1" s="2"/>
      <c r="D1" s="2"/>
    </row>
    <row r="2" spans="1:5" x14ac:dyDescent="0.15">
      <c r="B2" s="2" t="s">
        <v>2161</v>
      </c>
      <c r="C2" s="2" t="s">
        <v>2163</v>
      </c>
      <c r="D2" s="2" t="s">
        <v>2162</v>
      </c>
    </row>
    <row r="3" spans="1:5" x14ac:dyDescent="0.15">
      <c r="A3" s="16">
        <v>1</v>
      </c>
      <c r="B3">
        <v>82.5</v>
      </c>
      <c r="C3">
        <v>17.5</v>
      </c>
    </row>
    <row r="4" spans="1:5" x14ac:dyDescent="0.15">
      <c r="A4" s="16">
        <v>2</v>
      </c>
      <c r="B4">
        <v>83.076999999999998</v>
      </c>
      <c r="C4">
        <v>15.384</v>
      </c>
      <c r="D4">
        <v>1.538</v>
      </c>
    </row>
    <row r="5" spans="1:5" x14ac:dyDescent="0.15">
      <c r="A5" s="16">
        <v>3</v>
      </c>
      <c r="B5">
        <v>82.5</v>
      </c>
      <c r="C5">
        <v>16</v>
      </c>
      <c r="D5">
        <v>1.5</v>
      </c>
    </row>
    <row r="6" spans="1:5" x14ac:dyDescent="0.15">
      <c r="A6" s="16">
        <v>4</v>
      </c>
      <c r="B6">
        <v>86.66</v>
      </c>
      <c r="C6">
        <v>7.5</v>
      </c>
      <c r="D6">
        <v>4.78</v>
      </c>
      <c r="E6" s="98" t="s">
        <v>4530</v>
      </c>
    </row>
    <row r="7" spans="1:5" x14ac:dyDescent="0.15">
      <c r="A7" s="16">
        <v>5</v>
      </c>
      <c r="B7">
        <v>77.599999999999994</v>
      </c>
      <c r="D7">
        <v>22.02</v>
      </c>
    </row>
    <row r="8" spans="1:5" x14ac:dyDescent="0.15">
      <c r="A8" s="16">
        <v>6</v>
      </c>
      <c r="E8" s="98" t="s">
        <v>4537</v>
      </c>
    </row>
    <row r="9" spans="1:5" x14ac:dyDescent="0.15">
      <c r="A9" s="16">
        <v>7</v>
      </c>
      <c r="E9" s="98" t="s">
        <v>4539</v>
      </c>
    </row>
    <row r="10" spans="1:5" x14ac:dyDescent="0.15">
      <c r="A10" s="16">
        <v>8</v>
      </c>
      <c r="B10">
        <v>80.27</v>
      </c>
      <c r="D10">
        <v>19.66</v>
      </c>
    </row>
    <row r="11" spans="1:5" x14ac:dyDescent="0.15">
      <c r="A11" s="16">
        <v>9</v>
      </c>
      <c r="B11">
        <v>73</v>
      </c>
      <c r="D11">
        <v>26.74</v>
      </c>
    </row>
    <row r="12" spans="1:5" x14ac:dyDescent="0.15">
      <c r="A12" s="16"/>
    </row>
    <row r="13" spans="1:5" x14ac:dyDescent="0.15">
      <c r="A13" s="16"/>
    </row>
    <row r="14" spans="1:5" x14ac:dyDescent="0.15">
      <c r="A14" s="16">
        <v>1</v>
      </c>
      <c r="B14" s="98" t="s">
        <v>4531</v>
      </c>
    </row>
    <row r="15" spans="1:5" x14ac:dyDescent="0.15">
      <c r="A15" s="16">
        <v>2</v>
      </c>
      <c r="B15" s="98" t="s">
        <v>4532</v>
      </c>
    </row>
    <row r="16" spans="1:5" x14ac:dyDescent="0.15">
      <c r="A16" s="16">
        <v>3</v>
      </c>
      <c r="B16" s="98" t="s">
        <v>4533</v>
      </c>
    </row>
    <row r="17" spans="1:2" x14ac:dyDescent="0.15">
      <c r="A17" s="16">
        <v>4</v>
      </c>
      <c r="B17" s="98" t="s">
        <v>4534</v>
      </c>
    </row>
    <row r="18" spans="1:2" x14ac:dyDescent="0.15">
      <c r="A18" s="16">
        <v>5</v>
      </c>
      <c r="B18" s="98" t="s">
        <v>4535</v>
      </c>
    </row>
    <row r="19" spans="1:2" x14ac:dyDescent="0.15">
      <c r="A19" s="16">
        <v>6</v>
      </c>
      <c r="B19" s="98" t="s">
        <v>4536</v>
      </c>
    </row>
    <row r="20" spans="1:2" x14ac:dyDescent="0.15">
      <c r="A20" s="16">
        <v>7</v>
      </c>
      <c r="B20" s="98" t="s">
        <v>4538</v>
      </c>
    </row>
    <row r="21" spans="1:2" x14ac:dyDescent="0.15">
      <c r="A21" s="16">
        <v>8</v>
      </c>
      <c r="B21" s="98" t="s">
        <v>4540</v>
      </c>
    </row>
    <row r="22" spans="1:2" x14ac:dyDescent="0.15">
      <c r="A22" s="16">
        <v>9</v>
      </c>
      <c r="B22" s="98" t="s">
        <v>4541</v>
      </c>
    </row>
    <row r="25" spans="1:2" ht="16" x14ac:dyDescent="0.2">
      <c r="A25" s="81" t="s">
        <v>4542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7078-D42C-BF4A-91B5-B3ECE3AE6E1F}">
  <dimension ref="A2:H35"/>
  <sheetViews>
    <sheetView topLeftCell="A11" zoomScale="150" zoomScaleNormal="150" workbookViewId="0">
      <selection activeCell="J27" sqref="J27"/>
    </sheetView>
  </sheetViews>
  <sheetFormatPr baseColWidth="10" defaultRowHeight="13" x14ac:dyDescent="0.15"/>
  <cols>
    <col min="3" max="6" width="10.83203125" style="3"/>
  </cols>
  <sheetData>
    <row r="2" spans="1:8" ht="16" x14ac:dyDescent="0.2">
      <c r="A2" s="81" t="s">
        <v>4836</v>
      </c>
    </row>
    <row r="4" spans="1:8" x14ac:dyDescent="0.15">
      <c r="A4" s="1" t="s">
        <v>4815</v>
      </c>
    </row>
    <row r="5" spans="1:8" x14ac:dyDescent="0.15">
      <c r="C5" s="2" t="s">
        <v>2161</v>
      </c>
      <c r="D5" s="2" t="s">
        <v>2163</v>
      </c>
      <c r="E5" s="2" t="s">
        <v>2164</v>
      </c>
      <c r="F5" s="2" t="s">
        <v>2162</v>
      </c>
    </row>
    <row r="6" spans="1:8" x14ac:dyDescent="0.15">
      <c r="C6" s="3">
        <v>61.1</v>
      </c>
      <c r="D6" s="3">
        <v>35.299999999999997</v>
      </c>
      <c r="E6" s="3">
        <v>2.9</v>
      </c>
      <c r="F6" s="3">
        <v>0.2</v>
      </c>
      <c r="G6">
        <v>100</v>
      </c>
      <c r="H6" s="98" t="s">
        <v>4816</v>
      </c>
    </row>
    <row r="7" spans="1:8" x14ac:dyDescent="0.15">
      <c r="C7" s="3">
        <v>65.8</v>
      </c>
      <c r="D7" s="3">
        <v>31.8</v>
      </c>
      <c r="E7" s="3">
        <v>2.2000000000000002</v>
      </c>
      <c r="F7" s="3">
        <v>0.2</v>
      </c>
      <c r="G7">
        <v>100</v>
      </c>
      <c r="H7" s="98" t="s">
        <v>4818</v>
      </c>
    </row>
    <row r="8" spans="1:8" x14ac:dyDescent="0.15">
      <c r="A8" s="98" t="s">
        <v>4817</v>
      </c>
      <c r="C8" s="3">
        <v>64.8</v>
      </c>
      <c r="D8" s="3">
        <v>32.799999999999997</v>
      </c>
      <c r="E8" s="3">
        <v>2</v>
      </c>
      <c r="F8" s="3">
        <v>0.4</v>
      </c>
      <c r="G8">
        <v>100</v>
      </c>
      <c r="H8" s="98" t="s">
        <v>4818</v>
      </c>
    </row>
    <row r="9" spans="1:8" x14ac:dyDescent="0.15">
      <c r="A9" s="98" t="s">
        <v>4817</v>
      </c>
      <c r="C9" s="3">
        <v>64.599999999999994</v>
      </c>
      <c r="D9" s="3">
        <v>33.700000000000003</v>
      </c>
      <c r="E9" s="3">
        <v>1.4</v>
      </c>
      <c r="F9" s="3">
        <v>1.2</v>
      </c>
      <c r="G9">
        <v>100</v>
      </c>
      <c r="H9" s="98" t="s">
        <v>4819</v>
      </c>
    </row>
    <row r="11" spans="1:8" x14ac:dyDescent="0.15">
      <c r="A11" s="1" t="s">
        <v>4820</v>
      </c>
      <c r="C11" s="3">
        <v>63.7</v>
      </c>
      <c r="D11" s="3">
        <v>33.549999999999997</v>
      </c>
      <c r="E11" s="3">
        <v>0.25</v>
      </c>
      <c r="F11" s="3">
        <v>2.5</v>
      </c>
      <c r="G11" s="3">
        <v>100</v>
      </c>
      <c r="H11" s="98" t="s">
        <v>3784</v>
      </c>
    </row>
    <row r="12" spans="1:8" x14ac:dyDescent="0.15">
      <c r="C12" s="3">
        <v>64.45</v>
      </c>
      <c r="D12" s="3">
        <v>32.44</v>
      </c>
      <c r="E12" s="3">
        <v>2.86</v>
      </c>
      <c r="F12" s="3">
        <v>0.25</v>
      </c>
      <c r="G12" s="3">
        <v>100</v>
      </c>
      <c r="H12" s="98" t="s">
        <v>3784</v>
      </c>
    </row>
    <row r="13" spans="1:8" x14ac:dyDescent="0.15">
      <c r="A13" s="98" t="s">
        <v>4821</v>
      </c>
      <c r="C13" s="3">
        <v>82</v>
      </c>
      <c r="D13" s="3">
        <v>18</v>
      </c>
      <c r="E13" s="3">
        <v>1.5</v>
      </c>
      <c r="F13" s="3">
        <v>3</v>
      </c>
    </row>
    <row r="14" spans="1:8" x14ac:dyDescent="0.15">
      <c r="A14" s="98" t="s">
        <v>4821</v>
      </c>
      <c r="C14" s="3">
        <v>82</v>
      </c>
      <c r="D14" s="3">
        <v>18</v>
      </c>
      <c r="E14" s="3">
        <v>3</v>
      </c>
      <c r="F14" s="3">
        <v>1</v>
      </c>
    </row>
    <row r="15" spans="1:8" x14ac:dyDescent="0.15">
      <c r="A15" s="98" t="s">
        <v>4821</v>
      </c>
      <c r="C15" s="3">
        <v>82.3</v>
      </c>
      <c r="D15" s="3">
        <v>17.5</v>
      </c>
      <c r="E15" s="100" t="s">
        <v>3845</v>
      </c>
      <c r="F15" s="3">
        <v>0.2</v>
      </c>
    </row>
    <row r="17" spans="1:8" x14ac:dyDescent="0.15">
      <c r="A17" s="98" t="s">
        <v>4822</v>
      </c>
      <c r="C17" s="3">
        <v>64.2</v>
      </c>
      <c r="D17" s="3">
        <v>33.1</v>
      </c>
      <c r="E17" s="3">
        <v>0.8</v>
      </c>
      <c r="F17" s="100" t="s">
        <v>4823</v>
      </c>
      <c r="H17" s="98" t="s">
        <v>4819</v>
      </c>
    </row>
    <row r="19" spans="1:8" x14ac:dyDescent="0.15">
      <c r="A19" s="98" t="s">
        <v>4824</v>
      </c>
    </row>
    <row r="20" spans="1:8" x14ac:dyDescent="0.15">
      <c r="A20" s="98" t="s">
        <v>4825</v>
      </c>
      <c r="C20" s="3">
        <v>70.099999999999994</v>
      </c>
      <c r="D20" s="3">
        <v>29.9</v>
      </c>
    </row>
    <row r="21" spans="1:8" x14ac:dyDescent="0.15">
      <c r="A21" s="98" t="s">
        <v>4826</v>
      </c>
      <c r="C21" s="3">
        <v>80</v>
      </c>
      <c r="D21" s="3">
        <v>17</v>
      </c>
      <c r="F21" s="3">
        <v>3</v>
      </c>
      <c r="H21" s="98" t="s">
        <v>4827</v>
      </c>
    </row>
    <row r="22" spans="1:8" x14ac:dyDescent="0.15">
      <c r="A22" s="98" t="s">
        <v>4828</v>
      </c>
      <c r="C22" s="3">
        <v>90</v>
      </c>
      <c r="D22" s="3">
        <v>7.9</v>
      </c>
      <c r="E22" s="3">
        <v>1.6</v>
      </c>
    </row>
    <row r="24" spans="1:8" x14ac:dyDescent="0.15">
      <c r="A24" s="1" t="s">
        <v>4829</v>
      </c>
    </row>
    <row r="25" spans="1:8" x14ac:dyDescent="0.15">
      <c r="A25" s="98" t="s">
        <v>4830</v>
      </c>
      <c r="C25" s="3">
        <v>91.22</v>
      </c>
      <c r="D25" s="3">
        <v>5.57</v>
      </c>
      <c r="E25" s="3">
        <v>1.43</v>
      </c>
      <c r="F25" s="3">
        <v>1.78</v>
      </c>
      <c r="G25" s="3">
        <v>100</v>
      </c>
      <c r="H25" s="98" t="s">
        <v>3784</v>
      </c>
    </row>
    <row r="26" spans="1:8" x14ac:dyDescent="0.15">
      <c r="A26" s="98" t="s">
        <v>4830</v>
      </c>
      <c r="C26" s="3">
        <v>91.3</v>
      </c>
      <c r="D26" s="3">
        <v>6.09</v>
      </c>
      <c r="E26" s="3">
        <v>1.61</v>
      </c>
      <c r="F26" s="3">
        <v>1</v>
      </c>
      <c r="G26" s="3">
        <v>100</v>
      </c>
      <c r="H26" s="98" t="s">
        <v>3784</v>
      </c>
    </row>
    <row r="27" spans="1:8" x14ac:dyDescent="0.15">
      <c r="A27" s="98" t="s">
        <v>4830</v>
      </c>
      <c r="C27" s="3">
        <v>91.68</v>
      </c>
      <c r="D27" s="3">
        <v>4.93</v>
      </c>
      <c r="E27" s="3">
        <v>1.07</v>
      </c>
      <c r="F27" s="3">
        <v>2.3199999999999998</v>
      </c>
      <c r="G27" s="3">
        <v>100</v>
      </c>
      <c r="H27" s="98" t="s">
        <v>3784</v>
      </c>
    </row>
    <row r="29" spans="1:8" x14ac:dyDescent="0.15">
      <c r="A29" s="98" t="s">
        <v>4831</v>
      </c>
      <c r="C29" s="3">
        <v>71.900000000000006</v>
      </c>
      <c r="D29" s="3">
        <v>24.9</v>
      </c>
      <c r="E29" s="3">
        <v>2</v>
      </c>
      <c r="F29" s="3">
        <v>1.2</v>
      </c>
      <c r="H29" s="98" t="s">
        <v>3788</v>
      </c>
    </row>
    <row r="31" spans="1:8" x14ac:dyDescent="0.15">
      <c r="A31" s="1" t="s">
        <v>4832</v>
      </c>
    </row>
    <row r="33" spans="1:8" x14ac:dyDescent="0.15">
      <c r="A33" s="98" t="s">
        <v>4833</v>
      </c>
      <c r="C33" s="3">
        <v>80</v>
      </c>
      <c r="D33" s="3">
        <v>5.6</v>
      </c>
      <c r="E33" s="3">
        <v>4.3</v>
      </c>
      <c r="F33" s="3">
        <v>10.1</v>
      </c>
      <c r="H33" s="98" t="s">
        <v>1575</v>
      </c>
    </row>
    <row r="34" spans="1:8" x14ac:dyDescent="0.15">
      <c r="A34" s="98" t="s">
        <v>4834</v>
      </c>
      <c r="C34" s="3">
        <v>80</v>
      </c>
      <c r="D34" s="3">
        <v>10.5</v>
      </c>
      <c r="F34" s="3">
        <v>8</v>
      </c>
      <c r="H34" s="98" t="s">
        <v>3788</v>
      </c>
    </row>
    <row r="35" spans="1:8" x14ac:dyDescent="0.15">
      <c r="A35" s="98" t="s">
        <v>4835</v>
      </c>
      <c r="C35" s="3">
        <v>66</v>
      </c>
      <c r="F35" s="3">
        <v>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17"/>
  <sheetViews>
    <sheetView workbookViewId="0">
      <selection activeCell="A2" sqref="A2"/>
    </sheetView>
  </sheetViews>
  <sheetFormatPr baseColWidth="10" defaultColWidth="8.83203125" defaultRowHeight="13" x14ac:dyDescent="0.15"/>
  <cols>
    <col min="2" max="2" width="24.1640625" bestFit="1" customWidth="1"/>
    <col min="6" max="6" width="22.5" bestFit="1" customWidth="1"/>
  </cols>
  <sheetData>
    <row r="2" spans="1:7" ht="16" x14ac:dyDescent="0.2">
      <c r="A2" s="102" t="s">
        <v>4837</v>
      </c>
    </row>
    <row r="4" spans="1:7" x14ac:dyDescent="0.15">
      <c r="A4" s="1"/>
      <c r="B4" s="1" t="s">
        <v>1271</v>
      </c>
      <c r="C4" s="1" t="s">
        <v>2161</v>
      </c>
      <c r="D4" s="1" t="s">
        <v>2162</v>
      </c>
      <c r="E4" s="1" t="s">
        <v>2169</v>
      </c>
      <c r="F4" s="1" t="s">
        <v>976</v>
      </c>
      <c r="G4" s="1" t="s">
        <v>2295</v>
      </c>
    </row>
    <row r="5" spans="1:7" x14ac:dyDescent="0.15">
      <c r="A5">
        <v>1</v>
      </c>
      <c r="B5" t="s">
        <v>2601</v>
      </c>
      <c r="C5">
        <v>88.02</v>
      </c>
      <c r="D5">
        <v>11.98</v>
      </c>
      <c r="F5">
        <v>0.3</v>
      </c>
      <c r="G5">
        <f>SUM(C5:F5)</f>
        <v>100.3</v>
      </c>
    </row>
    <row r="6" spans="1:7" x14ac:dyDescent="0.15">
      <c r="A6">
        <v>2</v>
      </c>
      <c r="B6" t="s">
        <v>2602</v>
      </c>
      <c r="C6">
        <v>88.75</v>
      </c>
      <c r="D6">
        <v>11.25</v>
      </c>
      <c r="F6">
        <v>1</v>
      </c>
      <c r="G6">
        <f t="shared" ref="G6:G14" si="0">SUM(C6:F6)</f>
        <v>101</v>
      </c>
    </row>
    <row r="7" spans="1:7" x14ac:dyDescent="0.15">
      <c r="A7">
        <v>3</v>
      </c>
      <c r="B7" t="s">
        <v>2602</v>
      </c>
      <c r="C7">
        <v>87.44</v>
      </c>
      <c r="D7">
        <v>12.56</v>
      </c>
      <c r="F7">
        <v>1</v>
      </c>
      <c r="G7">
        <f t="shared" si="0"/>
        <v>101</v>
      </c>
    </row>
    <row r="8" spans="1:7" x14ac:dyDescent="0.15">
      <c r="A8">
        <v>4</v>
      </c>
      <c r="B8" t="s">
        <v>2603</v>
      </c>
      <c r="C8">
        <v>92.75</v>
      </c>
      <c r="D8">
        <v>7.25</v>
      </c>
      <c r="F8">
        <v>1</v>
      </c>
      <c r="G8">
        <f t="shared" si="0"/>
        <v>101</v>
      </c>
    </row>
    <row r="9" spans="1:7" x14ac:dyDescent="0.15">
      <c r="A9">
        <v>5</v>
      </c>
      <c r="B9" t="s">
        <v>2604</v>
      </c>
      <c r="C9">
        <v>97.94</v>
      </c>
      <c r="D9">
        <v>2.06</v>
      </c>
      <c r="G9">
        <f t="shared" si="0"/>
        <v>100</v>
      </c>
    </row>
    <row r="10" spans="1:7" x14ac:dyDescent="0.15">
      <c r="A10">
        <v>6</v>
      </c>
      <c r="B10" t="s">
        <v>2605</v>
      </c>
      <c r="C10">
        <v>90.3</v>
      </c>
      <c r="D10">
        <v>9.6999999999999993</v>
      </c>
      <c r="F10">
        <v>0.5</v>
      </c>
      <c r="G10">
        <f t="shared" si="0"/>
        <v>100.5</v>
      </c>
    </row>
    <row r="11" spans="1:7" x14ac:dyDescent="0.15">
      <c r="A11">
        <v>7</v>
      </c>
      <c r="B11" t="s">
        <v>2606</v>
      </c>
      <c r="C11">
        <v>94.49</v>
      </c>
      <c r="D11">
        <v>5.51</v>
      </c>
      <c r="F11">
        <v>1</v>
      </c>
      <c r="G11">
        <f t="shared" si="0"/>
        <v>101</v>
      </c>
    </row>
    <row r="12" spans="1:7" x14ac:dyDescent="0.15">
      <c r="A12">
        <v>8</v>
      </c>
      <c r="B12" t="s">
        <v>2607</v>
      </c>
      <c r="C12">
        <v>88.81</v>
      </c>
      <c r="D12">
        <v>10.61</v>
      </c>
      <c r="E12">
        <v>0.59</v>
      </c>
      <c r="G12">
        <f t="shared" si="0"/>
        <v>100.01</v>
      </c>
    </row>
    <row r="13" spans="1:7" x14ac:dyDescent="0.15">
      <c r="A13">
        <v>9</v>
      </c>
      <c r="B13" t="s">
        <v>2608</v>
      </c>
      <c r="C13">
        <v>88.88</v>
      </c>
      <c r="D13">
        <v>11.12</v>
      </c>
      <c r="F13">
        <v>1</v>
      </c>
      <c r="G13">
        <f t="shared" si="0"/>
        <v>101</v>
      </c>
    </row>
    <row r="14" spans="1:7" x14ac:dyDescent="0.15">
      <c r="A14">
        <v>10</v>
      </c>
      <c r="B14" t="s">
        <v>2609</v>
      </c>
      <c r="C14">
        <v>90.35</v>
      </c>
      <c r="D14">
        <v>9.65</v>
      </c>
      <c r="F14">
        <v>0.33</v>
      </c>
      <c r="G14">
        <f t="shared" si="0"/>
        <v>100.33</v>
      </c>
    </row>
    <row r="17" spans="1:1" x14ac:dyDescent="0.15">
      <c r="A17" t="s">
        <v>975</v>
      </c>
    </row>
  </sheetData>
  <phoneticPr fontId="3" type="noConversion"/>
  <pageMargins left="0.75" right="0.75" top="1" bottom="1" header="0.5" footer="0.5"/>
  <pageSetup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30"/>
  <sheetViews>
    <sheetView workbookViewId="0">
      <selection activeCell="A2" sqref="A2"/>
    </sheetView>
  </sheetViews>
  <sheetFormatPr baseColWidth="10" defaultColWidth="8.83203125" defaultRowHeight="13" x14ac:dyDescent="0.15"/>
  <cols>
    <col min="1" max="1" width="21.83203125" bestFit="1" customWidth="1"/>
  </cols>
  <sheetData>
    <row r="2" spans="1:7" ht="16" x14ac:dyDescent="0.2">
      <c r="A2" s="102" t="s">
        <v>4838</v>
      </c>
    </row>
    <row r="4" spans="1:7" x14ac:dyDescent="0.15">
      <c r="A4" t="s">
        <v>3772</v>
      </c>
    </row>
    <row r="5" spans="1:7" x14ac:dyDescent="0.15">
      <c r="B5" s="1" t="s">
        <v>2161</v>
      </c>
      <c r="C5" s="1" t="s">
        <v>2163</v>
      </c>
      <c r="D5" s="1" t="s">
        <v>2162</v>
      </c>
      <c r="E5" s="1" t="s">
        <v>2164</v>
      </c>
    </row>
    <row r="6" spans="1:7" x14ac:dyDescent="0.15">
      <c r="A6" t="s">
        <v>3773</v>
      </c>
      <c r="B6">
        <v>70.16</v>
      </c>
      <c r="C6">
        <v>27.45</v>
      </c>
      <c r="D6">
        <v>0.79</v>
      </c>
      <c r="E6">
        <v>0.2</v>
      </c>
      <c r="G6" t="s">
        <v>3777</v>
      </c>
    </row>
    <row r="7" spans="1:7" x14ac:dyDescent="0.15">
      <c r="A7" t="s">
        <v>3774</v>
      </c>
      <c r="B7">
        <v>71.89</v>
      </c>
      <c r="C7">
        <v>27.43</v>
      </c>
      <c r="D7">
        <v>0.85</v>
      </c>
      <c r="E7">
        <v>0.9</v>
      </c>
      <c r="G7" t="s">
        <v>3777</v>
      </c>
    </row>
    <row r="8" spans="1:7" x14ac:dyDescent="0.15">
      <c r="A8" t="s">
        <v>3775</v>
      </c>
      <c r="B8">
        <v>70.290000000000006</v>
      </c>
      <c r="C8">
        <v>29.26</v>
      </c>
      <c r="D8">
        <v>0.17</v>
      </c>
      <c r="E8">
        <v>0.28000000000000003</v>
      </c>
      <c r="G8" t="s">
        <v>3777</v>
      </c>
    </row>
    <row r="9" spans="1:7" x14ac:dyDescent="0.15">
      <c r="A9" t="s">
        <v>3776</v>
      </c>
      <c r="B9">
        <v>65.8</v>
      </c>
      <c r="C9">
        <v>31.8</v>
      </c>
      <c r="D9">
        <v>0.25</v>
      </c>
      <c r="E9">
        <v>0.28000000000000003</v>
      </c>
    </row>
    <row r="11" spans="1:7" x14ac:dyDescent="0.15">
      <c r="A11" t="s">
        <v>3778</v>
      </c>
    </row>
    <row r="12" spans="1:7" x14ac:dyDescent="0.15">
      <c r="A12" t="s">
        <v>3779</v>
      </c>
    </row>
    <row r="14" spans="1:7" x14ac:dyDescent="0.15">
      <c r="A14" t="s">
        <v>3780</v>
      </c>
    </row>
    <row r="15" spans="1:7" x14ac:dyDescent="0.15">
      <c r="B15" s="1" t="s">
        <v>2161</v>
      </c>
      <c r="C15" s="1" t="s">
        <v>2163</v>
      </c>
      <c r="D15" s="1" t="s">
        <v>2162</v>
      </c>
      <c r="E15" s="1" t="s">
        <v>2164</v>
      </c>
    </row>
    <row r="16" spans="1:7" x14ac:dyDescent="0.15">
      <c r="A16" t="s">
        <v>3782</v>
      </c>
      <c r="B16">
        <v>91.4</v>
      </c>
      <c r="C16">
        <v>5.53</v>
      </c>
      <c r="D16">
        <v>1.7</v>
      </c>
      <c r="E16">
        <v>1.37</v>
      </c>
      <c r="G16" t="s">
        <v>3784</v>
      </c>
    </row>
    <row r="17" spans="1:7" x14ac:dyDescent="0.15">
      <c r="A17" t="s">
        <v>3783</v>
      </c>
      <c r="B17">
        <v>82.45</v>
      </c>
      <c r="C17">
        <v>10.3</v>
      </c>
      <c r="D17">
        <v>4.0999999999999996</v>
      </c>
      <c r="E17">
        <v>3.15</v>
      </c>
      <c r="G17" t="s">
        <v>3784</v>
      </c>
    </row>
    <row r="18" spans="1:7" x14ac:dyDescent="0.15">
      <c r="A18" t="s">
        <v>3781</v>
      </c>
      <c r="B18">
        <v>89.62</v>
      </c>
      <c r="C18">
        <v>4.2</v>
      </c>
      <c r="D18">
        <v>5.7</v>
      </c>
      <c r="E18">
        <v>0.48</v>
      </c>
      <c r="G18" t="s">
        <v>3784</v>
      </c>
    </row>
    <row r="20" spans="1:7" x14ac:dyDescent="0.15">
      <c r="A20" t="s">
        <v>3785</v>
      </c>
    </row>
    <row r="21" spans="1:7" x14ac:dyDescent="0.15">
      <c r="B21" s="1" t="s">
        <v>2161</v>
      </c>
      <c r="C21" s="1" t="s">
        <v>2163</v>
      </c>
      <c r="D21" s="1" t="s">
        <v>3786</v>
      </c>
      <c r="E21" s="1" t="s">
        <v>2164</v>
      </c>
    </row>
    <row r="22" spans="1:7" x14ac:dyDescent="0.15">
      <c r="A22" t="s">
        <v>3787</v>
      </c>
      <c r="B22">
        <v>63.7</v>
      </c>
      <c r="C22">
        <v>33.15</v>
      </c>
      <c r="D22">
        <v>2.5</v>
      </c>
      <c r="E22">
        <v>0.25</v>
      </c>
    </row>
    <row r="23" spans="1:7" x14ac:dyDescent="0.15">
      <c r="B23">
        <v>82</v>
      </c>
      <c r="C23">
        <v>18</v>
      </c>
      <c r="D23">
        <v>3</v>
      </c>
      <c r="E23">
        <v>1.5</v>
      </c>
    </row>
    <row r="24" spans="1:7" x14ac:dyDescent="0.15">
      <c r="B24">
        <v>64.45</v>
      </c>
      <c r="C24">
        <v>32.44</v>
      </c>
      <c r="D24">
        <v>0.25</v>
      </c>
      <c r="E24">
        <v>2.86</v>
      </c>
    </row>
    <row r="25" spans="1:7" x14ac:dyDescent="0.15">
      <c r="B25">
        <v>70.900000000000006</v>
      </c>
      <c r="C25">
        <v>24.05</v>
      </c>
      <c r="D25">
        <v>2</v>
      </c>
      <c r="E25">
        <v>3.05</v>
      </c>
    </row>
    <row r="26" spans="1:7" x14ac:dyDescent="0.15">
      <c r="B26">
        <v>72.430000000000007</v>
      </c>
      <c r="C26">
        <v>22.75</v>
      </c>
      <c r="D26">
        <v>1.87</v>
      </c>
      <c r="E26">
        <v>2.95</v>
      </c>
    </row>
    <row r="28" spans="1:7" x14ac:dyDescent="0.15">
      <c r="A28" t="s">
        <v>3788</v>
      </c>
      <c r="B28">
        <v>80</v>
      </c>
      <c r="C28">
        <v>10.5</v>
      </c>
      <c r="D28">
        <v>8</v>
      </c>
    </row>
    <row r="30" spans="1:7" x14ac:dyDescent="0.15">
      <c r="A30" t="s">
        <v>3789</v>
      </c>
    </row>
  </sheetData>
  <pageMargins left="0.75" right="0.75" top="1" bottom="1"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237"/>
  <sheetViews>
    <sheetView topLeftCell="A198" zoomScale="150" zoomScaleNormal="150" workbookViewId="0">
      <selection activeCell="A219" sqref="A1:A1048576"/>
    </sheetView>
  </sheetViews>
  <sheetFormatPr baseColWidth="10" defaultColWidth="8.83203125" defaultRowHeight="13" x14ac:dyDescent="0.15"/>
  <cols>
    <col min="1" max="1" width="149.1640625" bestFit="1" customWidth="1"/>
    <col min="2" max="2" width="16.6640625" bestFit="1" customWidth="1"/>
    <col min="5" max="6" width="9.1640625" style="3" customWidth="1"/>
    <col min="8" max="8" width="23.5" bestFit="1" customWidth="1"/>
    <col min="9" max="9" width="29.5" bestFit="1" customWidth="1"/>
  </cols>
  <sheetData>
    <row r="2" spans="1:9" ht="16" x14ac:dyDescent="0.2">
      <c r="A2" s="102" t="s">
        <v>4839</v>
      </c>
    </row>
    <row r="4" spans="1:9" x14ac:dyDescent="0.15">
      <c r="A4" s="1" t="s">
        <v>1518</v>
      </c>
      <c r="H4" s="1" t="s">
        <v>1270</v>
      </c>
      <c r="I4" s="1" t="s">
        <v>1316</v>
      </c>
    </row>
    <row r="6" spans="1:9" x14ac:dyDescent="0.15">
      <c r="A6" s="1" t="s">
        <v>1523</v>
      </c>
      <c r="B6" s="1" t="s">
        <v>1519</v>
      </c>
      <c r="C6" s="1" t="s">
        <v>1521</v>
      </c>
      <c r="D6" s="1" t="s">
        <v>1522</v>
      </c>
      <c r="F6" s="2"/>
    </row>
    <row r="7" spans="1:9" x14ac:dyDescent="0.15">
      <c r="A7" t="s">
        <v>1154</v>
      </c>
      <c r="B7" t="s">
        <v>1520</v>
      </c>
      <c r="C7">
        <v>89</v>
      </c>
      <c r="D7">
        <v>11</v>
      </c>
      <c r="H7" t="s">
        <v>2670</v>
      </c>
    </row>
    <row r="8" spans="1:9" x14ac:dyDescent="0.15">
      <c r="A8" t="s">
        <v>1155</v>
      </c>
      <c r="B8" t="s">
        <v>1520</v>
      </c>
      <c r="C8">
        <v>86</v>
      </c>
      <c r="D8">
        <v>14</v>
      </c>
      <c r="H8" t="s">
        <v>2671</v>
      </c>
    </row>
    <row r="9" spans="1:9" x14ac:dyDescent="0.15">
      <c r="A9" t="s">
        <v>1156</v>
      </c>
      <c r="B9" t="s">
        <v>1520</v>
      </c>
      <c r="C9">
        <v>99.3</v>
      </c>
      <c r="D9">
        <v>0.7</v>
      </c>
      <c r="H9" t="s">
        <v>2672</v>
      </c>
    </row>
    <row r="10" spans="1:9" x14ac:dyDescent="0.15">
      <c r="A10" t="s">
        <v>1157</v>
      </c>
      <c r="B10" t="s">
        <v>1524</v>
      </c>
      <c r="C10">
        <v>88.54</v>
      </c>
      <c r="D10">
        <v>11.46</v>
      </c>
    </row>
    <row r="11" spans="1:9" x14ac:dyDescent="0.15">
      <c r="A11" t="s">
        <v>1158</v>
      </c>
      <c r="B11" t="s">
        <v>1524</v>
      </c>
      <c r="C11">
        <v>90.75</v>
      </c>
      <c r="D11">
        <v>9.25</v>
      </c>
    </row>
    <row r="12" spans="1:9" x14ac:dyDescent="0.15">
      <c r="A12" t="s">
        <v>1254</v>
      </c>
      <c r="B12" t="s">
        <v>1525</v>
      </c>
      <c r="C12">
        <v>97.5</v>
      </c>
      <c r="D12">
        <v>2.5</v>
      </c>
      <c r="H12" s="13" t="s">
        <v>1361</v>
      </c>
      <c r="I12" s="13" t="s">
        <v>2894</v>
      </c>
    </row>
    <row r="14" spans="1:9" x14ac:dyDescent="0.15">
      <c r="A14" t="s">
        <v>1526</v>
      </c>
    </row>
    <row r="15" spans="1:9" x14ac:dyDescent="0.15">
      <c r="A15" t="s">
        <v>1527</v>
      </c>
    </row>
    <row r="16" spans="1:9" x14ac:dyDescent="0.15">
      <c r="A16" t="s">
        <v>1528</v>
      </c>
    </row>
    <row r="18" spans="1:9" x14ac:dyDescent="0.15">
      <c r="A18" s="1" t="s">
        <v>1529</v>
      </c>
    </row>
    <row r="20" spans="1:9" x14ac:dyDescent="0.15">
      <c r="A20" s="1" t="s">
        <v>1523</v>
      </c>
      <c r="B20" s="1" t="s">
        <v>1519</v>
      </c>
      <c r="C20" s="1" t="s">
        <v>1521</v>
      </c>
      <c r="D20" s="1" t="s">
        <v>1522</v>
      </c>
      <c r="E20" s="2" t="s">
        <v>1530</v>
      </c>
    </row>
    <row r="21" spans="1:9" x14ac:dyDescent="0.15">
      <c r="A21" t="s">
        <v>1159</v>
      </c>
      <c r="B21" t="s">
        <v>1520</v>
      </c>
      <c r="C21">
        <v>87.2</v>
      </c>
      <c r="D21">
        <v>4.87</v>
      </c>
      <c r="E21" s="3">
        <v>7.45</v>
      </c>
      <c r="H21" t="s">
        <v>2673</v>
      </c>
      <c r="I21" s="33" t="s">
        <v>2711</v>
      </c>
    </row>
    <row r="22" spans="1:9" x14ac:dyDescent="0.15">
      <c r="A22" t="s">
        <v>1160</v>
      </c>
      <c r="B22" t="s">
        <v>1520</v>
      </c>
      <c r="C22">
        <v>83.02</v>
      </c>
      <c r="D22">
        <v>6.08</v>
      </c>
      <c r="E22" s="3">
        <v>10.8</v>
      </c>
      <c r="H22" t="s">
        <v>2674</v>
      </c>
    </row>
    <row r="23" spans="1:9" x14ac:dyDescent="0.15">
      <c r="A23" t="s">
        <v>1161</v>
      </c>
      <c r="B23" t="s">
        <v>1520</v>
      </c>
      <c r="C23">
        <v>69.2</v>
      </c>
      <c r="D23">
        <v>8.9</v>
      </c>
      <c r="E23" s="3">
        <v>21.6</v>
      </c>
      <c r="H23" t="s">
        <v>2675</v>
      </c>
    </row>
    <row r="24" spans="1:9" x14ac:dyDescent="0.15">
      <c r="A24" t="s">
        <v>2044</v>
      </c>
      <c r="B24" t="s">
        <v>1520</v>
      </c>
      <c r="C24">
        <v>85.6</v>
      </c>
      <c r="D24">
        <v>8.3000000000000007</v>
      </c>
      <c r="E24" s="3">
        <v>6.5</v>
      </c>
      <c r="H24" t="s">
        <v>2676</v>
      </c>
    </row>
    <row r="25" spans="1:9" x14ac:dyDescent="0.15">
      <c r="A25" t="s">
        <v>2045</v>
      </c>
      <c r="B25" t="s">
        <v>1520</v>
      </c>
      <c r="C25">
        <v>84.1</v>
      </c>
      <c r="D25">
        <v>4.6500000000000004</v>
      </c>
      <c r="E25" s="3">
        <v>10.8</v>
      </c>
      <c r="H25" t="s">
        <v>2677</v>
      </c>
    </row>
    <row r="26" spans="1:9" x14ac:dyDescent="0.15">
      <c r="A26" t="s">
        <v>2046</v>
      </c>
      <c r="B26" t="s">
        <v>1520</v>
      </c>
      <c r="C26">
        <v>84.6</v>
      </c>
      <c r="D26">
        <v>7.6</v>
      </c>
      <c r="E26" s="3">
        <v>7.1</v>
      </c>
      <c r="H26" t="s">
        <v>2678</v>
      </c>
    </row>
    <row r="27" spans="1:9" x14ac:dyDescent="0.15">
      <c r="A27" t="s">
        <v>2047</v>
      </c>
      <c r="B27" t="s">
        <v>1520</v>
      </c>
      <c r="C27">
        <v>62</v>
      </c>
      <c r="D27">
        <v>32</v>
      </c>
      <c r="E27" s="3">
        <v>6</v>
      </c>
      <c r="H27" t="s">
        <v>2679</v>
      </c>
    </row>
    <row r="28" spans="1:9" x14ac:dyDescent="0.15">
      <c r="A28" t="s">
        <v>2048</v>
      </c>
      <c r="B28" t="s">
        <v>1532</v>
      </c>
      <c r="C28">
        <v>85.35</v>
      </c>
      <c r="D28">
        <v>13.1</v>
      </c>
      <c r="E28" s="3">
        <v>1.42</v>
      </c>
    </row>
    <row r="29" spans="1:9" x14ac:dyDescent="0.15">
      <c r="A29" t="s">
        <v>1167</v>
      </c>
      <c r="B29" t="s">
        <v>1533</v>
      </c>
      <c r="C29">
        <v>83.8</v>
      </c>
      <c r="D29">
        <v>14.74</v>
      </c>
      <c r="E29" s="3">
        <v>1.42</v>
      </c>
    </row>
    <row r="30" spans="1:9" x14ac:dyDescent="0.15">
      <c r="A30" t="s">
        <v>2055</v>
      </c>
      <c r="B30" t="s">
        <v>1533</v>
      </c>
      <c r="C30">
        <v>85.55</v>
      </c>
      <c r="D30">
        <v>6.95</v>
      </c>
      <c r="E30" s="3">
        <v>7.45</v>
      </c>
    </row>
    <row r="31" spans="1:9" x14ac:dyDescent="0.15">
      <c r="A31" t="s">
        <v>2056</v>
      </c>
      <c r="B31" t="s">
        <v>1533</v>
      </c>
      <c r="C31">
        <v>90</v>
      </c>
      <c r="D31">
        <v>9.82</v>
      </c>
      <c r="E31" s="3" t="s">
        <v>1534</v>
      </c>
    </row>
    <row r="32" spans="1:9" x14ac:dyDescent="0.15">
      <c r="A32" t="s">
        <v>2057</v>
      </c>
      <c r="B32" t="s">
        <v>1533</v>
      </c>
      <c r="C32">
        <v>94</v>
      </c>
      <c r="D32">
        <v>5.89</v>
      </c>
      <c r="E32" s="3" t="s">
        <v>1534</v>
      </c>
    </row>
    <row r="33" spans="1:9" x14ac:dyDescent="0.15">
      <c r="A33" t="s">
        <v>2058</v>
      </c>
      <c r="B33" t="s">
        <v>1533</v>
      </c>
      <c r="C33">
        <v>98</v>
      </c>
      <c r="D33">
        <v>1.75</v>
      </c>
      <c r="E33" s="3" t="s">
        <v>1534</v>
      </c>
    </row>
    <row r="35" spans="1:9" x14ac:dyDescent="0.15">
      <c r="A35" t="s">
        <v>1531</v>
      </c>
    </row>
    <row r="37" spans="1:9" x14ac:dyDescent="0.15">
      <c r="A37" s="1" t="s">
        <v>1535</v>
      </c>
    </row>
    <row r="39" spans="1:9" x14ac:dyDescent="0.15">
      <c r="A39" s="1" t="s">
        <v>1523</v>
      </c>
      <c r="B39" s="1" t="s">
        <v>1519</v>
      </c>
      <c r="C39" s="1" t="s">
        <v>1521</v>
      </c>
      <c r="D39" s="1" t="s">
        <v>1522</v>
      </c>
    </row>
    <row r="40" spans="1:9" x14ac:dyDescent="0.15">
      <c r="A40" t="s">
        <v>2059</v>
      </c>
      <c r="B40" t="s">
        <v>1520</v>
      </c>
      <c r="C40">
        <v>89</v>
      </c>
      <c r="D40">
        <v>11</v>
      </c>
      <c r="H40" t="s">
        <v>2681</v>
      </c>
    </row>
    <row r="41" spans="1:9" x14ac:dyDescent="0.15">
      <c r="A41" t="s">
        <v>2060</v>
      </c>
      <c r="B41" t="s">
        <v>1520</v>
      </c>
      <c r="C41">
        <v>85</v>
      </c>
      <c r="D41">
        <v>15</v>
      </c>
      <c r="H41" t="s">
        <v>2682</v>
      </c>
    </row>
    <row r="42" spans="1:9" x14ac:dyDescent="0.15">
      <c r="A42" t="s">
        <v>2061</v>
      </c>
      <c r="B42" t="s">
        <v>1520</v>
      </c>
      <c r="C42">
        <v>97.75</v>
      </c>
      <c r="D42">
        <v>2.25</v>
      </c>
      <c r="H42" t="s">
        <v>2683</v>
      </c>
    </row>
    <row r="43" spans="1:9" x14ac:dyDescent="0.15">
      <c r="A43" t="s">
        <v>2062</v>
      </c>
      <c r="B43" t="s">
        <v>1520</v>
      </c>
      <c r="C43">
        <v>87</v>
      </c>
      <c r="D43">
        <v>13</v>
      </c>
      <c r="H43" t="s">
        <v>2685</v>
      </c>
    </row>
    <row r="44" spans="1:9" x14ac:dyDescent="0.15">
      <c r="A44" t="s">
        <v>2063</v>
      </c>
      <c r="B44" t="s">
        <v>1520</v>
      </c>
      <c r="C44">
        <v>91</v>
      </c>
      <c r="D44">
        <v>9</v>
      </c>
      <c r="H44" t="s">
        <v>2684</v>
      </c>
    </row>
    <row r="45" spans="1:9" x14ac:dyDescent="0.15">
      <c r="A45" t="s">
        <v>1913</v>
      </c>
    </row>
    <row r="46" spans="1:9" x14ac:dyDescent="0.15">
      <c r="A46" t="s">
        <v>1536</v>
      </c>
      <c r="B46" t="s">
        <v>1537</v>
      </c>
      <c r="C46">
        <v>86.47</v>
      </c>
      <c r="D46">
        <v>13.53</v>
      </c>
      <c r="H46" t="s">
        <v>2705</v>
      </c>
      <c r="I46" t="s">
        <v>2706</v>
      </c>
    </row>
    <row r="47" spans="1:9" x14ac:dyDescent="0.15">
      <c r="A47" t="s">
        <v>1538</v>
      </c>
      <c r="B47" t="s">
        <v>1537</v>
      </c>
      <c r="C47">
        <v>85</v>
      </c>
      <c r="D47">
        <v>15</v>
      </c>
      <c r="H47" t="s">
        <v>2707</v>
      </c>
    </row>
    <row r="48" spans="1:9" x14ac:dyDescent="0.15">
      <c r="A48" t="s">
        <v>1539</v>
      </c>
      <c r="B48" t="s">
        <v>1537</v>
      </c>
      <c r="C48">
        <v>95</v>
      </c>
      <c r="D48">
        <v>5</v>
      </c>
      <c r="H48" t="s">
        <v>2710</v>
      </c>
    </row>
    <row r="49" spans="1:9" x14ac:dyDescent="0.15">
      <c r="A49" t="s">
        <v>1540</v>
      </c>
      <c r="B49" t="s">
        <v>1537</v>
      </c>
      <c r="C49">
        <v>90</v>
      </c>
      <c r="D49">
        <v>10</v>
      </c>
      <c r="H49" t="s">
        <v>2709</v>
      </c>
    </row>
    <row r="50" spans="1:9" x14ac:dyDescent="0.15">
      <c r="A50" t="s">
        <v>1541</v>
      </c>
      <c r="B50" t="s">
        <v>1537</v>
      </c>
      <c r="C50">
        <v>96</v>
      </c>
      <c r="D50">
        <v>4</v>
      </c>
      <c r="H50" t="s">
        <v>2708</v>
      </c>
    </row>
    <row r="51" spans="1:9" x14ac:dyDescent="0.15">
      <c r="A51" t="s">
        <v>1914</v>
      </c>
      <c r="B51" t="s">
        <v>1542</v>
      </c>
      <c r="C51">
        <v>81.5</v>
      </c>
      <c r="D51">
        <v>18.5</v>
      </c>
      <c r="H51" t="s">
        <v>2799</v>
      </c>
      <c r="I51" t="s">
        <v>2800</v>
      </c>
    </row>
    <row r="52" spans="1:9" x14ac:dyDescent="0.15">
      <c r="A52" t="s">
        <v>1543</v>
      </c>
    </row>
    <row r="53" spans="1:9" x14ac:dyDescent="0.15">
      <c r="A53" t="s">
        <v>1915</v>
      </c>
      <c r="B53" t="s">
        <v>1544</v>
      </c>
      <c r="C53">
        <v>84</v>
      </c>
      <c r="D53">
        <v>16</v>
      </c>
      <c r="H53" t="s">
        <v>1491</v>
      </c>
      <c r="I53" t="s">
        <v>1492</v>
      </c>
    </row>
    <row r="54" spans="1:9" x14ac:dyDescent="0.15">
      <c r="A54" t="s">
        <v>1916</v>
      </c>
      <c r="B54" t="s">
        <v>1545</v>
      </c>
      <c r="C54">
        <v>92</v>
      </c>
      <c r="D54">
        <v>8</v>
      </c>
      <c r="H54" t="s">
        <v>1785</v>
      </c>
      <c r="I54" s="45" t="s">
        <v>1784</v>
      </c>
    </row>
    <row r="55" spans="1:9" x14ac:dyDescent="0.15">
      <c r="A55" t="s">
        <v>1917</v>
      </c>
      <c r="B55" t="s">
        <v>1546</v>
      </c>
      <c r="C55">
        <v>84.78</v>
      </c>
      <c r="D55">
        <v>15.22</v>
      </c>
      <c r="H55" t="s">
        <v>1786</v>
      </c>
    </row>
    <row r="56" spans="1:9" x14ac:dyDescent="0.15">
      <c r="A56" t="s">
        <v>1918</v>
      </c>
      <c r="B56" t="s">
        <v>1546</v>
      </c>
      <c r="C56">
        <v>84.8</v>
      </c>
      <c r="D56">
        <v>15.2</v>
      </c>
      <c r="H56" t="s">
        <v>1787</v>
      </c>
    </row>
    <row r="57" spans="1:9" x14ac:dyDescent="0.15">
      <c r="A57" t="s">
        <v>1919</v>
      </c>
      <c r="B57" t="s">
        <v>1546</v>
      </c>
      <c r="C57">
        <v>89.97</v>
      </c>
      <c r="D57">
        <v>10.029999999999999</v>
      </c>
      <c r="H57" t="s">
        <v>1788</v>
      </c>
    </row>
    <row r="58" spans="1:9" x14ac:dyDescent="0.15">
      <c r="A58" t="s">
        <v>1920</v>
      </c>
      <c r="B58" t="s">
        <v>1546</v>
      </c>
      <c r="C58">
        <v>90.33</v>
      </c>
      <c r="D58">
        <v>9.67</v>
      </c>
      <c r="H58" t="s">
        <v>1789</v>
      </c>
    </row>
    <row r="59" spans="1:9" x14ac:dyDescent="0.15">
      <c r="A59" t="s">
        <v>1921</v>
      </c>
      <c r="B59" t="s">
        <v>1546</v>
      </c>
      <c r="C59">
        <v>85</v>
      </c>
      <c r="D59">
        <v>15</v>
      </c>
      <c r="H59" t="s">
        <v>1790</v>
      </c>
      <c r="I59" s="45" t="s">
        <v>1784</v>
      </c>
    </row>
    <row r="60" spans="1:9" x14ac:dyDescent="0.15">
      <c r="A60" t="s">
        <v>1922</v>
      </c>
    </row>
    <row r="61" spans="1:9" x14ac:dyDescent="0.15">
      <c r="A61" t="s">
        <v>1551</v>
      </c>
      <c r="B61" t="s">
        <v>1552</v>
      </c>
      <c r="C61">
        <v>88.02</v>
      </c>
      <c r="D61">
        <v>11.98</v>
      </c>
      <c r="H61" t="s">
        <v>2610</v>
      </c>
    </row>
    <row r="62" spans="1:9" x14ac:dyDescent="0.15">
      <c r="A62" t="s">
        <v>1554</v>
      </c>
      <c r="B62" t="s">
        <v>1552</v>
      </c>
      <c r="C62">
        <v>88.75</v>
      </c>
      <c r="D62">
        <v>11.25</v>
      </c>
      <c r="H62" t="s">
        <v>2611</v>
      </c>
    </row>
    <row r="63" spans="1:9" x14ac:dyDescent="0.15">
      <c r="A63" t="s">
        <v>1553</v>
      </c>
      <c r="B63" t="s">
        <v>1552</v>
      </c>
      <c r="C63">
        <v>87.44</v>
      </c>
      <c r="D63">
        <v>12.56</v>
      </c>
      <c r="H63" t="s">
        <v>2612</v>
      </c>
    </row>
    <row r="64" spans="1:9" x14ac:dyDescent="0.15">
      <c r="A64" t="s">
        <v>1555</v>
      </c>
      <c r="B64" t="s">
        <v>1552</v>
      </c>
      <c r="C64">
        <v>92.75</v>
      </c>
      <c r="D64">
        <v>7.25</v>
      </c>
      <c r="H64" t="s">
        <v>2613</v>
      </c>
    </row>
    <row r="65" spans="1:9" x14ac:dyDescent="0.15">
      <c r="A65" t="s">
        <v>1556</v>
      </c>
      <c r="B65" t="s">
        <v>1552</v>
      </c>
      <c r="C65">
        <v>97.94</v>
      </c>
      <c r="D65">
        <v>2.06</v>
      </c>
      <c r="H65" t="s">
        <v>2614</v>
      </c>
    </row>
    <row r="66" spans="1:9" x14ac:dyDescent="0.15">
      <c r="A66" t="s">
        <v>1557</v>
      </c>
      <c r="B66" t="s">
        <v>1552</v>
      </c>
      <c r="C66">
        <v>90.3</v>
      </c>
      <c r="D66">
        <v>9.6999999999999993</v>
      </c>
      <c r="H66" t="s">
        <v>2615</v>
      </c>
    </row>
    <row r="67" spans="1:9" x14ac:dyDescent="0.15">
      <c r="A67" t="s">
        <v>1558</v>
      </c>
      <c r="B67" t="s">
        <v>1552</v>
      </c>
      <c r="C67">
        <v>94.49</v>
      </c>
      <c r="D67">
        <v>5.51</v>
      </c>
      <c r="H67" t="s">
        <v>2616</v>
      </c>
    </row>
    <row r="68" spans="1:9" x14ac:dyDescent="0.15">
      <c r="A68" t="s">
        <v>1559</v>
      </c>
      <c r="B68" t="s">
        <v>1552</v>
      </c>
      <c r="C68">
        <v>88.81</v>
      </c>
      <c r="D68">
        <v>10.69</v>
      </c>
      <c r="H68" t="s">
        <v>2617</v>
      </c>
      <c r="I68" t="s">
        <v>2618</v>
      </c>
    </row>
    <row r="69" spans="1:9" x14ac:dyDescent="0.15">
      <c r="A69" t="s">
        <v>1560</v>
      </c>
      <c r="B69" t="s">
        <v>1552</v>
      </c>
      <c r="C69">
        <v>90.35</v>
      </c>
      <c r="D69">
        <v>9.65</v>
      </c>
      <c r="H69" t="s">
        <v>2620</v>
      </c>
    </row>
    <row r="70" spans="1:9" x14ac:dyDescent="0.15">
      <c r="A70" t="s">
        <v>1561</v>
      </c>
      <c r="B70" t="s">
        <v>1552</v>
      </c>
      <c r="C70">
        <v>88.88</v>
      </c>
      <c r="D70">
        <v>11.12</v>
      </c>
      <c r="H70" t="s">
        <v>2619</v>
      </c>
    </row>
    <row r="71" spans="1:9" x14ac:dyDescent="0.15">
      <c r="A71" t="s">
        <v>314</v>
      </c>
      <c r="B71" t="s">
        <v>1532</v>
      </c>
      <c r="C71">
        <v>77.599999999999994</v>
      </c>
      <c r="D71">
        <v>22.2</v>
      </c>
    </row>
    <row r="72" spans="1:9" x14ac:dyDescent="0.15">
      <c r="A72" t="s">
        <v>315</v>
      </c>
      <c r="B72" t="s">
        <v>1533</v>
      </c>
      <c r="C72">
        <v>80.27</v>
      </c>
      <c r="D72">
        <v>19.66</v>
      </c>
    </row>
    <row r="73" spans="1:9" x14ac:dyDescent="0.15">
      <c r="A73" t="s">
        <v>316</v>
      </c>
      <c r="B73" t="s">
        <v>1533</v>
      </c>
      <c r="C73">
        <v>73</v>
      </c>
      <c r="D73">
        <v>26.74</v>
      </c>
    </row>
    <row r="75" spans="1:9" x14ac:dyDescent="0.15">
      <c r="A75" t="s">
        <v>1547</v>
      </c>
    </row>
    <row r="76" spans="1:9" x14ac:dyDescent="0.15">
      <c r="A76" t="s">
        <v>2680</v>
      </c>
    </row>
    <row r="77" spans="1:9" x14ac:dyDescent="0.15">
      <c r="A77" t="s">
        <v>1548</v>
      </c>
    </row>
    <row r="78" spans="1:9" x14ac:dyDescent="0.15">
      <c r="A78" t="s">
        <v>1549</v>
      </c>
    </row>
    <row r="79" spans="1:9" x14ac:dyDescent="0.15">
      <c r="A79" t="s">
        <v>1550</v>
      </c>
    </row>
    <row r="80" spans="1:9" x14ac:dyDescent="0.15">
      <c r="A80" t="s">
        <v>1562</v>
      </c>
    </row>
    <row r="82" spans="1:8" x14ac:dyDescent="0.15">
      <c r="A82" s="1" t="s">
        <v>1563</v>
      </c>
    </row>
    <row r="84" spans="1:8" x14ac:dyDescent="0.15">
      <c r="A84" s="1" t="s">
        <v>1523</v>
      </c>
      <c r="B84" s="1" t="s">
        <v>1519</v>
      </c>
      <c r="C84" s="1" t="s">
        <v>1521</v>
      </c>
      <c r="D84" s="1" t="s">
        <v>1522</v>
      </c>
      <c r="E84" s="2" t="s">
        <v>1530</v>
      </c>
    </row>
    <row r="85" spans="1:8" x14ac:dyDescent="0.15">
      <c r="A85" t="s">
        <v>1579</v>
      </c>
      <c r="B85" t="s">
        <v>1520</v>
      </c>
      <c r="C85">
        <v>91.6</v>
      </c>
      <c r="D85">
        <v>7.5</v>
      </c>
      <c r="E85" s="3">
        <v>0.9</v>
      </c>
      <c r="H85" t="s">
        <v>2686</v>
      </c>
    </row>
    <row r="86" spans="1:8" x14ac:dyDescent="0.15">
      <c r="A86" t="s">
        <v>1580</v>
      </c>
      <c r="B86" t="s">
        <v>1520</v>
      </c>
      <c r="C86">
        <v>92.5</v>
      </c>
      <c r="D86">
        <v>5</v>
      </c>
      <c r="E86" s="3">
        <v>2.5</v>
      </c>
      <c r="H86" t="s">
        <v>2687</v>
      </c>
    </row>
    <row r="87" spans="1:8" x14ac:dyDescent="0.15">
      <c r="A87" t="s">
        <v>1581</v>
      </c>
      <c r="B87" t="s">
        <v>1520</v>
      </c>
      <c r="C87">
        <v>75</v>
      </c>
      <c r="D87">
        <v>12.5</v>
      </c>
      <c r="E87" s="3">
        <v>12.5</v>
      </c>
      <c r="H87" t="s">
        <v>2688</v>
      </c>
    </row>
    <row r="88" spans="1:8" x14ac:dyDescent="0.15">
      <c r="A88" t="s">
        <v>1582</v>
      </c>
      <c r="B88" t="s">
        <v>1532</v>
      </c>
      <c r="C88">
        <v>87.97</v>
      </c>
      <c r="D88">
        <v>9.83</v>
      </c>
      <c r="E88" s="3">
        <v>2.5</v>
      </c>
    </row>
    <row r="89" spans="1:8" x14ac:dyDescent="0.15">
      <c r="A89" t="s">
        <v>1583</v>
      </c>
      <c r="B89" t="s">
        <v>1533</v>
      </c>
      <c r="C89">
        <v>91.5</v>
      </c>
      <c r="D89">
        <v>6.75</v>
      </c>
      <c r="E89" s="3">
        <v>1.75</v>
      </c>
    </row>
    <row r="92" spans="1:8" x14ac:dyDescent="0.15">
      <c r="A92" s="1" t="s">
        <v>1564</v>
      </c>
    </row>
    <row r="94" spans="1:8" x14ac:dyDescent="0.15">
      <c r="A94" s="1" t="s">
        <v>1523</v>
      </c>
      <c r="B94" s="1" t="s">
        <v>1519</v>
      </c>
      <c r="C94" s="1" t="s">
        <v>1521</v>
      </c>
      <c r="D94" s="1" t="s">
        <v>1565</v>
      </c>
    </row>
    <row r="95" spans="1:8" x14ac:dyDescent="0.15">
      <c r="A95" t="s">
        <v>1584</v>
      </c>
      <c r="B95" t="s">
        <v>1520</v>
      </c>
      <c r="C95">
        <v>79.3</v>
      </c>
      <c r="D95">
        <v>20.7</v>
      </c>
      <c r="H95" t="s">
        <v>2689</v>
      </c>
    </row>
    <row r="96" spans="1:8" x14ac:dyDescent="0.15">
      <c r="A96" t="s">
        <v>1585</v>
      </c>
      <c r="B96" t="s">
        <v>1520</v>
      </c>
      <c r="C96">
        <v>80.099999999999994</v>
      </c>
      <c r="D96">
        <v>19.899999999999999</v>
      </c>
      <c r="H96" t="s">
        <v>2690</v>
      </c>
    </row>
    <row r="97" spans="1:8" x14ac:dyDescent="0.15">
      <c r="A97" t="s">
        <v>1586</v>
      </c>
      <c r="B97" t="s">
        <v>1520</v>
      </c>
      <c r="C97">
        <v>77.8</v>
      </c>
      <c r="D97">
        <v>22</v>
      </c>
      <c r="H97" t="s">
        <v>2691</v>
      </c>
    </row>
    <row r="98" spans="1:8" x14ac:dyDescent="0.15">
      <c r="A98" t="s">
        <v>1587</v>
      </c>
      <c r="B98" t="s">
        <v>1533</v>
      </c>
      <c r="C98">
        <v>72.2</v>
      </c>
      <c r="D98">
        <v>27.7</v>
      </c>
    </row>
    <row r="101" spans="1:8" x14ac:dyDescent="0.15">
      <c r="A101" s="1" t="s">
        <v>1568</v>
      </c>
    </row>
    <row r="103" spans="1:8" x14ac:dyDescent="0.15">
      <c r="A103" s="1" t="s">
        <v>1523</v>
      </c>
      <c r="B103" s="1" t="s">
        <v>1519</v>
      </c>
      <c r="C103" s="1" t="s">
        <v>1521</v>
      </c>
      <c r="D103" s="1" t="s">
        <v>1522</v>
      </c>
      <c r="E103" s="2" t="s">
        <v>1530</v>
      </c>
    </row>
    <row r="104" spans="1:8" x14ac:dyDescent="0.15">
      <c r="A104" t="s">
        <v>1588</v>
      </c>
      <c r="B104" t="s">
        <v>1533</v>
      </c>
      <c r="C104">
        <v>87</v>
      </c>
      <c r="D104">
        <v>9.8000000000000007</v>
      </c>
      <c r="E104" s="3">
        <v>3.1</v>
      </c>
    </row>
    <row r="105" spans="1:8" x14ac:dyDescent="0.15">
      <c r="A105" t="s">
        <v>1589</v>
      </c>
      <c r="B105" t="s">
        <v>1533</v>
      </c>
      <c r="C105">
        <v>83.1</v>
      </c>
      <c r="D105">
        <v>5.68</v>
      </c>
      <c r="E105" s="3">
        <v>11.16</v>
      </c>
    </row>
    <row r="106" spans="1:8" x14ac:dyDescent="0.15">
      <c r="A106" t="s">
        <v>1590</v>
      </c>
      <c r="B106" t="s">
        <v>1533</v>
      </c>
      <c r="C106">
        <v>79.3</v>
      </c>
      <c r="D106">
        <v>6.55</v>
      </c>
      <c r="E106" s="3">
        <v>14.13</v>
      </c>
    </row>
    <row r="107" spans="1:8" x14ac:dyDescent="0.15">
      <c r="A107" t="s">
        <v>1591</v>
      </c>
      <c r="B107" t="s">
        <v>1533</v>
      </c>
      <c r="C107">
        <v>80.75</v>
      </c>
      <c r="D107">
        <v>7.77</v>
      </c>
      <c r="E107" s="3">
        <v>11.36</v>
      </c>
    </row>
    <row r="109" spans="1:8" x14ac:dyDescent="0.15">
      <c r="A109" t="s">
        <v>1566</v>
      </c>
    </row>
    <row r="110" spans="1:8" x14ac:dyDescent="0.15">
      <c r="A110" t="s">
        <v>1567</v>
      </c>
    </row>
    <row r="113" spans="1:10" x14ac:dyDescent="0.15">
      <c r="A113" s="1" t="s">
        <v>1569</v>
      </c>
    </row>
    <row r="115" spans="1:10" x14ac:dyDescent="0.15">
      <c r="A115" s="1" t="s">
        <v>1523</v>
      </c>
      <c r="B115" s="1" t="s">
        <v>1519</v>
      </c>
      <c r="C115" s="1" t="s">
        <v>1521</v>
      </c>
      <c r="D115" s="1" t="s">
        <v>1565</v>
      </c>
      <c r="E115" s="2" t="s">
        <v>1522</v>
      </c>
    </row>
    <row r="116" spans="1:10" x14ac:dyDescent="0.15">
      <c r="A116" t="s">
        <v>1592</v>
      </c>
      <c r="B116" t="s">
        <v>1520</v>
      </c>
      <c r="C116">
        <v>84.02</v>
      </c>
      <c r="D116">
        <v>15.2</v>
      </c>
      <c r="E116" s="3">
        <v>0.77</v>
      </c>
      <c r="H116" t="s">
        <v>2692</v>
      </c>
    </row>
    <row r="117" spans="1:10" x14ac:dyDescent="0.15">
      <c r="A117" t="s">
        <v>1593</v>
      </c>
      <c r="B117" t="s">
        <v>1520</v>
      </c>
      <c r="C117">
        <v>80.55</v>
      </c>
      <c r="D117">
        <v>16.399999999999999</v>
      </c>
      <c r="E117" s="3">
        <v>3.01</v>
      </c>
      <c r="H117" t="s">
        <v>2694</v>
      </c>
    </row>
    <row r="118" spans="1:10" x14ac:dyDescent="0.15">
      <c r="A118" t="s">
        <v>1594</v>
      </c>
      <c r="B118" t="s">
        <v>1525</v>
      </c>
      <c r="C118">
        <v>96.17</v>
      </c>
      <c r="D118">
        <v>3.33</v>
      </c>
      <c r="E118" s="3">
        <v>0.5</v>
      </c>
      <c r="H118" s="13" t="s">
        <v>1359</v>
      </c>
      <c r="I118" s="13" t="s">
        <v>2894</v>
      </c>
    </row>
    <row r="119" spans="1:10" x14ac:dyDescent="0.15">
      <c r="A119" t="s">
        <v>1595</v>
      </c>
      <c r="B119" t="s">
        <v>1525</v>
      </c>
      <c r="C119">
        <v>94.75</v>
      </c>
      <c r="D119">
        <v>5</v>
      </c>
      <c r="E119" s="3">
        <v>0.25</v>
      </c>
      <c r="H119" s="13" t="s">
        <v>1360</v>
      </c>
      <c r="I119" s="13" t="s">
        <v>2894</v>
      </c>
      <c r="J119" t="s">
        <v>2693</v>
      </c>
    </row>
    <row r="120" spans="1:10" x14ac:dyDescent="0.15">
      <c r="A120" t="s">
        <v>1596</v>
      </c>
      <c r="B120" t="s">
        <v>1533</v>
      </c>
      <c r="C120">
        <v>93.04</v>
      </c>
      <c r="D120">
        <v>0.82</v>
      </c>
      <c r="E120" s="3">
        <v>6.14</v>
      </c>
    </row>
    <row r="123" spans="1:10" x14ac:dyDescent="0.15">
      <c r="A123" s="1" t="s">
        <v>1570</v>
      </c>
    </row>
    <row r="125" spans="1:10" x14ac:dyDescent="0.15">
      <c r="A125" s="1" t="s">
        <v>1523</v>
      </c>
      <c r="B125" s="1" t="s">
        <v>1519</v>
      </c>
      <c r="C125" s="1" t="s">
        <v>1521</v>
      </c>
      <c r="D125" s="1" t="s">
        <v>1565</v>
      </c>
      <c r="E125" s="2" t="s">
        <v>1522</v>
      </c>
      <c r="F125" s="2" t="s">
        <v>1530</v>
      </c>
    </row>
    <row r="126" spans="1:10" x14ac:dyDescent="0.15">
      <c r="A126" t="s">
        <v>993</v>
      </c>
      <c r="B126" t="s">
        <v>1520</v>
      </c>
      <c r="C126">
        <v>81.3</v>
      </c>
      <c r="D126">
        <v>16.3</v>
      </c>
      <c r="E126" s="3">
        <v>0.83</v>
      </c>
      <c r="F126" s="3">
        <v>1.1000000000000001</v>
      </c>
      <c r="H126" t="s">
        <v>2696</v>
      </c>
      <c r="I126" t="s">
        <v>2695</v>
      </c>
    </row>
    <row r="127" spans="1:10" x14ac:dyDescent="0.15">
      <c r="A127" t="s">
        <v>994</v>
      </c>
      <c r="B127" t="s">
        <v>1533</v>
      </c>
      <c r="C127">
        <v>81.75</v>
      </c>
      <c r="D127">
        <v>10.5</v>
      </c>
      <c r="E127" s="3">
        <v>5.89</v>
      </c>
      <c r="F127" s="3">
        <v>1.7</v>
      </c>
    </row>
    <row r="128" spans="1:10" x14ac:dyDescent="0.15">
      <c r="A128" t="s">
        <v>995</v>
      </c>
      <c r="B128" t="s">
        <v>1533</v>
      </c>
      <c r="C128">
        <v>87.5</v>
      </c>
      <c r="D128">
        <v>0.91</v>
      </c>
      <c r="E128" s="3">
        <v>7.14</v>
      </c>
      <c r="F128" s="3">
        <v>4.26</v>
      </c>
    </row>
    <row r="129" spans="1:9" x14ac:dyDescent="0.15">
      <c r="A129" t="s">
        <v>996</v>
      </c>
      <c r="B129" t="s">
        <v>1533</v>
      </c>
      <c r="C129">
        <v>83.75</v>
      </c>
      <c r="D129">
        <v>0.66</v>
      </c>
      <c r="E129" s="3">
        <v>7.77</v>
      </c>
      <c r="F129" s="3">
        <v>7.82</v>
      </c>
    </row>
    <row r="130" spans="1:9" x14ac:dyDescent="0.15">
      <c r="A130" t="s">
        <v>997</v>
      </c>
      <c r="B130" t="s">
        <v>1533</v>
      </c>
      <c r="C130">
        <v>92</v>
      </c>
      <c r="D130">
        <v>0.7</v>
      </c>
      <c r="E130" s="3">
        <v>2.8</v>
      </c>
      <c r="F130" s="3">
        <v>5.53</v>
      </c>
    </row>
    <row r="131" spans="1:9" x14ac:dyDescent="0.15">
      <c r="A131" t="s">
        <v>998</v>
      </c>
      <c r="B131" t="s">
        <v>1533</v>
      </c>
      <c r="C131">
        <v>92.15</v>
      </c>
      <c r="D131">
        <v>0.6</v>
      </c>
      <c r="E131" s="3">
        <v>3.5</v>
      </c>
      <c r="F131" s="3">
        <v>3.65</v>
      </c>
    </row>
    <row r="133" spans="1:9" x14ac:dyDescent="0.15">
      <c r="A133" t="s">
        <v>1571</v>
      </c>
    </row>
    <row r="134" spans="1:9" x14ac:dyDescent="0.15">
      <c r="A134" t="s">
        <v>1572</v>
      </c>
    </row>
    <row r="135" spans="1:9" x14ac:dyDescent="0.15">
      <c r="A135" t="s">
        <v>1573</v>
      </c>
    </row>
    <row r="138" spans="1:9" x14ac:dyDescent="0.15">
      <c r="A138" s="1" t="s">
        <v>1574</v>
      </c>
    </row>
    <row r="140" spans="1:9" x14ac:dyDescent="0.15">
      <c r="A140" s="1" t="s">
        <v>1523</v>
      </c>
      <c r="B140" s="1" t="s">
        <v>1519</v>
      </c>
      <c r="C140" s="1" t="s">
        <v>1521</v>
      </c>
      <c r="D140" s="1" t="s">
        <v>1522</v>
      </c>
      <c r="E140" s="2" t="s">
        <v>1530</v>
      </c>
    </row>
    <row r="141" spans="1:9" x14ac:dyDescent="0.15">
      <c r="A141" t="s">
        <v>1597</v>
      </c>
      <c r="B141" t="s">
        <v>1520</v>
      </c>
      <c r="C141">
        <v>78</v>
      </c>
      <c r="D141">
        <v>22</v>
      </c>
      <c r="E141" s="3">
        <v>0</v>
      </c>
      <c r="H141" t="s">
        <v>2697</v>
      </c>
    </row>
    <row r="142" spans="1:9" x14ac:dyDescent="0.15">
      <c r="A142" t="s">
        <v>1598</v>
      </c>
      <c r="B142" t="s">
        <v>1575</v>
      </c>
      <c r="C142">
        <v>80</v>
      </c>
      <c r="D142">
        <v>19.57</v>
      </c>
      <c r="E142" s="3">
        <v>0</v>
      </c>
      <c r="H142" t="s">
        <v>2803</v>
      </c>
      <c r="I142" t="s">
        <v>2804</v>
      </c>
    </row>
    <row r="143" spans="1:9" x14ac:dyDescent="0.15">
      <c r="A143" t="s">
        <v>1599</v>
      </c>
      <c r="B143" t="s">
        <v>1520</v>
      </c>
      <c r="C143">
        <v>67.23</v>
      </c>
      <c r="D143">
        <v>11.28</v>
      </c>
      <c r="E143" s="3">
        <v>21.47</v>
      </c>
      <c r="H143" t="s">
        <v>2698</v>
      </c>
    </row>
    <row r="144" spans="1:9" x14ac:dyDescent="0.15">
      <c r="A144" t="s">
        <v>1600</v>
      </c>
      <c r="B144" t="s">
        <v>1520</v>
      </c>
      <c r="C144">
        <v>91.12</v>
      </c>
      <c r="D144">
        <v>2.42</v>
      </c>
      <c r="E144" s="3">
        <v>6.45</v>
      </c>
      <c r="H144" t="s">
        <v>2699</v>
      </c>
    </row>
    <row r="147" spans="1:8" x14ac:dyDescent="0.15">
      <c r="A147" s="1" t="s">
        <v>1578</v>
      </c>
    </row>
    <row r="149" spans="1:8" x14ac:dyDescent="0.15">
      <c r="A149" s="1" t="s">
        <v>1523</v>
      </c>
      <c r="B149" s="1" t="s">
        <v>1519</v>
      </c>
      <c r="C149" s="1" t="s">
        <v>1521</v>
      </c>
      <c r="D149" s="1" t="s">
        <v>1565</v>
      </c>
    </row>
    <row r="150" spans="1:8" x14ac:dyDescent="0.15">
      <c r="A150" t="s">
        <v>1601</v>
      </c>
      <c r="B150" t="s">
        <v>1520</v>
      </c>
      <c r="C150">
        <v>84</v>
      </c>
      <c r="D150">
        <v>16</v>
      </c>
      <c r="H150" t="s">
        <v>2700</v>
      </c>
    </row>
    <row r="151" spans="1:8" x14ac:dyDescent="0.15">
      <c r="A151" s="98" t="s">
        <v>4526</v>
      </c>
      <c r="B151" t="s">
        <v>1532</v>
      </c>
      <c r="C151">
        <v>82.5</v>
      </c>
      <c r="D151">
        <v>17.5</v>
      </c>
      <c r="H151" s="98" t="s">
        <v>4527</v>
      </c>
    </row>
    <row r="153" spans="1:8" x14ac:dyDescent="0.15">
      <c r="A153" t="s">
        <v>1576</v>
      </c>
    </row>
    <row r="154" spans="1:8" x14ac:dyDescent="0.15">
      <c r="A154" t="s">
        <v>1577</v>
      </c>
    </row>
    <row r="157" spans="1:8" x14ac:dyDescent="0.15">
      <c r="A157" s="1" t="s">
        <v>2145</v>
      </c>
    </row>
    <row r="159" spans="1:8" x14ac:dyDescent="0.15">
      <c r="A159" s="1" t="s">
        <v>1523</v>
      </c>
      <c r="B159" s="1" t="s">
        <v>1519</v>
      </c>
      <c r="C159" s="1" t="s">
        <v>1521</v>
      </c>
      <c r="D159" s="1" t="s">
        <v>1565</v>
      </c>
      <c r="E159" s="2" t="s">
        <v>1530</v>
      </c>
    </row>
    <row r="160" spans="1:8" x14ac:dyDescent="0.15">
      <c r="A160" t="s">
        <v>1602</v>
      </c>
      <c r="B160" t="s">
        <v>1520</v>
      </c>
      <c r="C160">
        <v>69</v>
      </c>
      <c r="D160">
        <v>18</v>
      </c>
      <c r="E160" s="3">
        <v>13</v>
      </c>
      <c r="H160" t="s">
        <v>2701</v>
      </c>
    </row>
    <row r="163" spans="1:8" x14ac:dyDescent="0.15">
      <c r="A163" s="1" t="s">
        <v>2146</v>
      </c>
    </row>
    <row r="165" spans="1:8" x14ac:dyDescent="0.15">
      <c r="A165" s="1" t="s">
        <v>1523</v>
      </c>
      <c r="B165" s="1" t="s">
        <v>1519</v>
      </c>
      <c r="C165" s="1" t="s">
        <v>1521</v>
      </c>
      <c r="D165" s="1" t="s">
        <v>1565</v>
      </c>
      <c r="E165" s="2" t="s">
        <v>1522</v>
      </c>
    </row>
    <row r="166" spans="1:8" x14ac:dyDescent="0.15">
      <c r="A166" t="s">
        <v>1603</v>
      </c>
      <c r="B166" t="s">
        <v>1532</v>
      </c>
      <c r="C166">
        <v>83.076999999999998</v>
      </c>
      <c r="D166">
        <v>15.384</v>
      </c>
      <c r="E166" s="3">
        <v>1.538</v>
      </c>
      <c r="H166" s="98" t="s">
        <v>4528</v>
      </c>
    </row>
    <row r="167" spans="1:8" x14ac:dyDescent="0.15">
      <c r="A167" t="s">
        <v>1604</v>
      </c>
      <c r="B167" t="s">
        <v>1533</v>
      </c>
      <c r="C167">
        <v>82.5</v>
      </c>
      <c r="D167">
        <v>16</v>
      </c>
      <c r="E167" s="3">
        <v>1.5</v>
      </c>
      <c r="H167" s="98" t="s">
        <v>4529</v>
      </c>
    </row>
    <row r="170" spans="1:8" x14ac:dyDescent="0.15">
      <c r="A170" s="1" t="s">
        <v>2147</v>
      </c>
      <c r="B170" s="1"/>
      <c r="C170" s="1"/>
      <c r="D170" s="1"/>
    </row>
    <row r="172" spans="1:8" x14ac:dyDescent="0.15">
      <c r="A172" s="1" t="s">
        <v>1523</v>
      </c>
      <c r="B172" s="1" t="s">
        <v>1519</v>
      </c>
      <c r="C172" s="1" t="s">
        <v>1521</v>
      </c>
      <c r="D172" s="1" t="s">
        <v>1565</v>
      </c>
      <c r="E172" s="2" t="s">
        <v>1522</v>
      </c>
      <c r="F172" s="2" t="s">
        <v>1530</v>
      </c>
    </row>
    <row r="173" spans="1:8" x14ac:dyDescent="0.15">
      <c r="A173" t="s">
        <v>1605</v>
      </c>
      <c r="B173" t="s">
        <v>1533</v>
      </c>
      <c r="C173">
        <v>73.5</v>
      </c>
      <c r="D173">
        <v>19.5</v>
      </c>
      <c r="E173" s="3">
        <v>2.75</v>
      </c>
      <c r="F173" s="3">
        <v>4.25</v>
      </c>
    </row>
    <row r="174" spans="1:8" x14ac:dyDescent="0.15">
      <c r="A174" t="s">
        <v>1606</v>
      </c>
      <c r="B174" t="s">
        <v>1533</v>
      </c>
      <c r="C174">
        <v>75.5</v>
      </c>
      <c r="D174">
        <v>18.25</v>
      </c>
      <c r="E174" s="3">
        <v>2.5</v>
      </c>
      <c r="F174" s="3">
        <v>3.5</v>
      </c>
    </row>
    <row r="175" spans="1:8" x14ac:dyDescent="0.15">
      <c r="A175" t="s">
        <v>1607</v>
      </c>
      <c r="B175" t="s">
        <v>1533</v>
      </c>
      <c r="C175">
        <v>78.180000000000007</v>
      </c>
      <c r="D175">
        <v>16.13</v>
      </c>
      <c r="E175" s="3">
        <v>1.64</v>
      </c>
      <c r="F175" s="3">
        <v>4.03</v>
      </c>
    </row>
    <row r="176" spans="1:8" x14ac:dyDescent="0.15">
      <c r="A176" t="s">
        <v>1608</v>
      </c>
      <c r="B176" t="s">
        <v>1533</v>
      </c>
      <c r="C176">
        <v>78.14</v>
      </c>
      <c r="D176">
        <v>17.25</v>
      </c>
      <c r="E176" s="3">
        <v>2.36</v>
      </c>
      <c r="F176" s="3">
        <v>1.25</v>
      </c>
    </row>
    <row r="177" spans="1:6" x14ac:dyDescent="0.15">
      <c r="A177" t="s">
        <v>1609</v>
      </c>
      <c r="B177" t="s">
        <v>1533</v>
      </c>
      <c r="C177">
        <v>85.75</v>
      </c>
      <c r="D177">
        <v>7.5</v>
      </c>
      <c r="E177" s="3">
        <v>4.78</v>
      </c>
      <c r="F177" s="3">
        <v>1.5</v>
      </c>
    </row>
    <row r="178" spans="1:6" x14ac:dyDescent="0.15">
      <c r="A178" t="s">
        <v>1610</v>
      </c>
      <c r="B178" t="s">
        <v>1533</v>
      </c>
      <c r="C178">
        <v>78.75</v>
      </c>
      <c r="D178">
        <v>18.5</v>
      </c>
      <c r="E178" s="3">
        <v>1.25</v>
      </c>
      <c r="F178" s="3">
        <v>0.75</v>
      </c>
    </row>
    <row r="179" spans="1:6" x14ac:dyDescent="0.15">
      <c r="A179" t="s">
        <v>1611</v>
      </c>
      <c r="B179" t="s">
        <v>1533</v>
      </c>
      <c r="C179">
        <v>80.3</v>
      </c>
      <c r="D179">
        <v>15.4</v>
      </c>
      <c r="E179" s="3">
        <v>0.75</v>
      </c>
      <c r="F179" s="3">
        <v>3.51</v>
      </c>
    </row>
    <row r="180" spans="1:6" x14ac:dyDescent="0.15">
      <c r="A180" t="s">
        <v>1612</v>
      </c>
      <c r="B180" t="s">
        <v>1533</v>
      </c>
      <c r="C180">
        <v>78.3</v>
      </c>
      <c r="D180">
        <v>18.36</v>
      </c>
      <c r="E180" s="3">
        <v>2.12</v>
      </c>
      <c r="F180" s="3">
        <v>0.14000000000000001</v>
      </c>
    </row>
    <row r="181" spans="1:6" x14ac:dyDescent="0.15">
      <c r="A181" t="s">
        <v>1613</v>
      </c>
      <c r="B181" t="s">
        <v>1533</v>
      </c>
      <c r="C181">
        <v>79.13</v>
      </c>
      <c r="D181">
        <v>17.36</v>
      </c>
      <c r="E181" s="3">
        <v>2.04</v>
      </c>
      <c r="F181" s="3">
        <v>1.42</v>
      </c>
    </row>
    <row r="182" spans="1:6" x14ac:dyDescent="0.15">
      <c r="A182" t="s">
        <v>1614</v>
      </c>
      <c r="B182" t="s">
        <v>1533</v>
      </c>
      <c r="C182">
        <v>82.55</v>
      </c>
      <c r="D182">
        <v>6.34</v>
      </c>
      <c r="E182" s="3">
        <v>10.39</v>
      </c>
      <c r="F182" s="3">
        <v>0.6</v>
      </c>
    </row>
    <row r="183" spans="1:6" x14ac:dyDescent="0.15">
      <c r="A183" t="s">
        <v>1615</v>
      </c>
      <c r="B183" t="s">
        <v>1533</v>
      </c>
      <c r="C183">
        <v>79.5</v>
      </c>
      <c r="D183">
        <v>18.5</v>
      </c>
      <c r="E183" s="3">
        <v>0.75</v>
      </c>
      <c r="F183" s="3">
        <v>0.25</v>
      </c>
    </row>
    <row r="184" spans="1:6" x14ac:dyDescent="0.15">
      <c r="A184" t="s">
        <v>1616</v>
      </c>
      <c r="B184" t="s">
        <v>1533</v>
      </c>
      <c r="C184">
        <v>79</v>
      </c>
      <c r="D184">
        <v>19.25</v>
      </c>
      <c r="E184" s="3">
        <v>1.75</v>
      </c>
      <c r="F184" s="3">
        <v>1.25</v>
      </c>
    </row>
    <row r="185" spans="1:6" x14ac:dyDescent="0.15">
      <c r="A185" t="s">
        <v>1493</v>
      </c>
      <c r="B185" t="s">
        <v>1533</v>
      </c>
      <c r="C185">
        <v>79.5</v>
      </c>
      <c r="D185">
        <v>19</v>
      </c>
      <c r="E185" s="3">
        <v>1.25</v>
      </c>
      <c r="F185" s="3">
        <v>0.75</v>
      </c>
    </row>
    <row r="186" spans="1:6" x14ac:dyDescent="0.15">
      <c r="A186" t="s">
        <v>1494</v>
      </c>
      <c r="B186" t="s">
        <v>1533</v>
      </c>
      <c r="C186">
        <v>78.5</v>
      </c>
      <c r="D186">
        <v>19.190000000000001</v>
      </c>
      <c r="E186" s="3">
        <v>1.83</v>
      </c>
      <c r="F186" s="3">
        <v>0.75</v>
      </c>
    </row>
    <row r="187" spans="1:6" x14ac:dyDescent="0.15">
      <c r="A187" t="s">
        <v>1495</v>
      </c>
      <c r="B187" t="s">
        <v>1533</v>
      </c>
      <c r="C187">
        <v>77.75</v>
      </c>
      <c r="D187">
        <v>19.5</v>
      </c>
      <c r="E187" s="3">
        <v>1.25</v>
      </c>
      <c r="F187" s="3">
        <v>0.5</v>
      </c>
    </row>
    <row r="188" spans="1:6" x14ac:dyDescent="0.15">
      <c r="A188" t="s">
        <v>1496</v>
      </c>
      <c r="B188" t="s">
        <v>1533</v>
      </c>
      <c r="C188">
        <v>77.5</v>
      </c>
      <c r="D188">
        <v>20</v>
      </c>
      <c r="E188" s="3">
        <v>1.5</v>
      </c>
      <c r="F188" s="3">
        <v>1</v>
      </c>
    </row>
    <row r="189" spans="1:6" x14ac:dyDescent="0.15">
      <c r="A189" t="s">
        <v>1497</v>
      </c>
      <c r="B189" t="s">
        <v>1533</v>
      </c>
      <c r="C189">
        <v>78.25</v>
      </c>
      <c r="D189">
        <v>18.25</v>
      </c>
      <c r="E189" s="3">
        <v>1.5</v>
      </c>
      <c r="F189" s="3">
        <v>0.75</v>
      </c>
    </row>
    <row r="190" spans="1:6" x14ac:dyDescent="0.15">
      <c r="A190" t="s">
        <v>1498</v>
      </c>
      <c r="B190" t="s">
        <v>1533</v>
      </c>
      <c r="C190">
        <v>65</v>
      </c>
      <c r="D190">
        <v>15.62</v>
      </c>
      <c r="E190" s="3">
        <v>4.29</v>
      </c>
      <c r="F190" s="3">
        <v>14.93</v>
      </c>
    </row>
    <row r="191" spans="1:6" x14ac:dyDescent="0.15">
      <c r="A191" t="s">
        <v>1499</v>
      </c>
      <c r="B191" t="s">
        <v>1533</v>
      </c>
      <c r="C191">
        <v>83.5</v>
      </c>
      <c r="D191">
        <v>13.35</v>
      </c>
      <c r="E191" s="3">
        <v>0</v>
      </c>
      <c r="F191" s="3">
        <v>3.19</v>
      </c>
    </row>
    <row r="192" spans="1:6" x14ac:dyDescent="0.15">
      <c r="A192" t="s">
        <v>1500</v>
      </c>
      <c r="B192" t="s">
        <v>1533</v>
      </c>
      <c r="C192">
        <v>91</v>
      </c>
      <c r="D192">
        <v>9</v>
      </c>
      <c r="E192" s="3">
        <v>0</v>
      </c>
      <c r="F192" s="3">
        <v>0</v>
      </c>
    </row>
    <row r="193" spans="1:9" x14ac:dyDescent="0.15">
      <c r="A193" t="s">
        <v>1502</v>
      </c>
    </row>
    <row r="194" spans="1:9" x14ac:dyDescent="0.15">
      <c r="A194" t="s">
        <v>2152</v>
      </c>
      <c r="B194" t="s">
        <v>1533</v>
      </c>
      <c r="C194">
        <v>76.5</v>
      </c>
      <c r="D194">
        <v>20.3</v>
      </c>
      <c r="E194" s="3">
        <v>2.4500000000000002</v>
      </c>
      <c r="F194" s="3" t="s">
        <v>2148</v>
      </c>
    </row>
    <row r="195" spans="1:9" x14ac:dyDescent="0.15">
      <c r="A195" t="s">
        <v>2149</v>
      </c>
      <c r="B195" t="s">
        <v>1533</v>
      </c>
      <c r="C195">
        <v>76.45</v>
      </c>
      <c r="D195">
        <v>20.03</v>
      </c>
      <c r="E195" s="3">
        <v>3.51</v>
      </c>
      <c r="F195" s="3" t="s">
        <v>2148</v>
      </c>
    </row>
    <row r="196" spans="1:9" x14ac:dyDescent="0.15">
      <c r="A196" t="s">
        <v>2150</v>
      </c>
      <c r="B196" t="s">
        <v>1533</v>
      </c>
      <c r="C196">
        <v>79.45</v>
      </c>
      <c r="D196">
        <v>16.95</v>
      </c>
      <c r="E196" s="3">
        <v>2.25</v>
      </c>
      <c r="F196" s="3">
        <v>1.31</v>
      </c>
    </row>
    <row r="197" spans="1:9" x14ac:dyDescent="0.15">
      <c r="A197" t="s">
        <v>2151</v>
      </c>
      <c r="B197" t="s">
        <v>1533</v>
      </c>
      <c r="C197">
        <v>80.95</v>
      </c>
      <c r="D197">
        <v>13.86</v>
      </c>
      <c r="E197" s="3" t="s">
        <v>2148</v>
      </c>
      <c r="F197" s="3">
        <v>5.25</v>
      </c>
    </row>
    <row r="198" spans="1:9" x14ac:dyDescent="0.15">
      <c r="A198" t="s">
        <v>1501</v>
      </c>
      <c r="B198" t="s">
        <v>1533</v>
      </c>
      <c r="C198">
        <v>74.25</v>
      </c>
      <c r="D198">
        <v>17.420000000000002</v>
      </c>
      <c r="E198" s="3">
        <v>3.68</v>
      </c>
      <c r="F198" s="3">
        <v>4.6500000000000004</v>
      </c>
    </row>
    <row r="200" spans="1:9" x14ac:dyDescent="0.15">
      <c r="A200" t="s">
        <v>2153</v>
      </c>
    </row>
    <row r="203" spans="1:9" x14ac:dyDescent="0.15">
      <c r="A203" s="1" t="s">
        <v>2154</v>
      </c>
    </row>
    <row r="205" spans="1:9" x14ac:dyDescent="0.15">
      <c r="A205" s="1" t="s">
        <v>1523</v>
      </c>
      <c r="B205" s="1" t="s">
        <v>1519</v>
      </c>
      <c r="C205" s="1" t="s">
        <v>1521</v>
      </c>
      <c r="D205" s="1" t="s">
        <v>1565</v>
      </c>
      <c r="E205" s="2" t="s">
        <v>1522</v>
      </c>
      <c r="F205" s="2" t="s">
        <v>1530</v>
      </c>
    </row>
    <row r="206" spans="1:9" x14ac:dyDescent="0.15">
      <c r="A206" t="s">
        <v>1503</v>
      </c>
      <c r="B206" t="s">
        <v>2155</v>
      </c>
      <c r="C206">
        <v>91.4</v>
      </c>
      <c r="D206">
        <v>5.53</v>
      </c>
      <c r="E206" s="3">
        <v>1.7</v>
      </c>
      <c r="F206" s="3">
        <v>1.37</v>
      </c>
      <c r="H206" t="s">
        <v>2805</v>
      </c>
    </row>
    <row r="207" spans="1:9" x14ac:dyDescent="0.15">
      <c r="A207" t="s">
        <v>1504</v>
      </c>
      <c r="B207" t="s">
        <v>2155</v>
      </c>
      <c r="C207">
        <v>82.45</v>
      </c>
      <c r="D207">
        <v>10.3</v>
      </c>
      <c r="E207" s="3">
        <v>4.0999999999999996</v>
      </c>
      <c r="F207" s="3">
        <v>3.15</v>
      </c>
      <c r="H207" t="s">
        <v>2805</v>
      </c>
    </row>
    <row r="208" spans="1:9" x14ac:dyDescent="0.15">
      <c r="A208" t="s">
        <v>1505</v>
      </c>
      <c r="B208" t="s">
        <v>1575</v>
      </c>
      <c r="C208">
        <v>80</v>
      </c>
      <c r="D208">
        <v>5.6</v>
      </c>
      <c r="E208" s="3">
        <v>10.1</v>
      </c>
      <c r="F208" s="3">
        <v>4.3</v>
      </c>
      <c r="H208" t="s">
        <v>2801</v>
      </c>
      <c r="I208" t="s">
        <v>2802</v>
      </c>
    </row>
    <row r="209" spans="1:8" x14ac:dyDescent="0.15">
      <c r="A209" t="s">
        <v>1506</v>
      </c>
      <c r="B209" t="s">
        <v>1533</v>
      </c>
      <c r="C209" t="s">
        <v>2156</v>
      </c>
      <c r="D209">
        <v>0</v>
      </c>
      <c r="E209" s="3" t="s">
        <v>2157</v>
      </c>
      <c r="F209" s="3">
        <v>0</v>
      </c>
    </row>
    <row r="212" spans="1:8" x14ac:dyDescent="0.15">
      <c r="A212" s="1" t="s">
        <v>2158</v>
      </c>
    </row>
    <row r="214" spans="1:8" x14ac:dyDescent="0.15">
      <c r="A214" s="1" t="s">
        <v>1523</v>
      </c>
      <c r="B214" s="1" t="s">
        <v>1519</v>
      </c>
    </row>
    <row r="215" spans="1:8" x14ac:dyDescent="0.15">
      <c r="A215" t="s">
        <v>1507</v>
      </c>
      <c r="B215" t="s">
        <v>1520</v>
      </c>
      <c r="C215">
        <v>100</v>
      </c>
      <c r="H215" t="s">
        <v>2702</v>
      </c>
    </row>
    <row r="216" spans="1:8" x14ac:dyDescent="0.15">
      <c r="A216" t="s">
        <v>1508</v>
      </c>
      <c r="B216" t="s">
        <v>1520</v>
      </c>
      <c r="C216">
        <v>100</v>
      </c>
      <c r="H216" t="s">
        <v>2703</v>
      </c>
    </row>
    <row r="217" spans="1:8" x14ac:dyDescent="0.15">
      <c r="A217" t="s">
        <v>1509</v>
      </c>
      <c r="B217" t="s">
        <v>1520</v>
      </c>
      <c r="C217">
        <v>100</v>
      </c>
      <c r="H217" t="s">
        <v>2704</v>
      </c>
    </row>
    <row r="218" spans="1:8" x14ac:dyDescent="0.15">
      <c r="A218" t="s">
        <v>1510</v>
      </c>
      <c r="B218" t="s">
        <v>1532</v>
      </c>
    </row>
    <row r="219" spans="1:8" x14ac:dyDescent="0.15">
      <c r="A219" t="s">
        <v>1511</v>
      </c>
      <c r="B219" t="s">
        <v>1533</v>
      </c>
    </row>
    <row r="220" spans="1:8" x14ac:dyDescent="0.15">
      <c r="A220" t="s">
        <v>1512</v>
      </c>
      <c r="B220" t="s">
        <v>2159</v>
      </c>
      <c r="H220" t="s">
        <v>4505</v>
      </c>
    </row>
    <row r="221" spans="1:8" x14ac:dyDescent="0.15">
      <c r="A221" t="s">
        <v>1513</v>
      </c>
      <c r="B221" t="s">
        <v>2159</v>
      </c>
      <c r="H221" t="s">
        <v>4505</v>
      </c>
    </row>
    <row r="223" spans="1:8" x14ac:dyDescent="0.15">
      <c r="A223" t="s">
        <v>2160</v>
      </c>
    </row>
    <row r="225" spans="1:5" x14ac:dyDescent="0.15">
      <c r="B225" t="s">
        <v>1552</v>
      </c>
      <c r="C225">
        <v>10</v>
      </c>
    </row>
    <row r="226" spans="1:5" x14ac:dyDescent="0.15">
      <c r="B226" t="s">
        <v>2155</v>
      </c>
      <c r="C226">
        <v>2</v>
      </c>
    </row>
    <row r="227" spans="1:5" x14ac:dyDescent="0.15">
      <c r="B227" t="s">
        <v>1537</v>
      </c>
      <c r="C227">
        <v>5</v>
      </c>
    </row>
    <row r="228" spans="1:5" x14ac:dyDescent="0.15">
      <c r="B228" t="s">
        <v>1542</v>
      </c>
      <c r="C228">
        <v>1</v>
      </c>
    </row>
    <row r="229" spans="1:5" x14ac:dyDescent="0.15">
      <c r="B229" t="s">
        <v>1525</v>
      </c>
      <c r="C229">
        <v>3</v>
      </c>
      <c r="E229" s="46"/>
    </row>
    <row r="230" spans="1:5" x14ac:dyDescent="0.15">
      <c r="B230" t="s">
        <v>1524</v>
      </c>
      <c r="C230">
        <v>55</v>
      </c>
    </row>
    <row r="231" spans="1:5" x14ac:dyDescent="0.15">
      <c r="B231" t="s">
        <v>1544</v>
      </c>
      <c r="C231">
        <v>1</v>
      </c>
    </row>
    <row r="232" spans="1:5" x14ac:dyDescent="0.15">
      <c r="B232" t="s">
        <v>1545</v>
      </c>
      <c r="C232">
        <v>6</v>
      </c>
    </row>
    <row r="233" spans="1:5" x14ac:dyDescent="0.15">
      <c r="B233" t="s">
        <v>1520</v>
      </c>
      <c r="C233">
        <v>32</v>
      </c>
    </row>
    <row r="234" spans="1:5" x14ac:dyDescent="0.15">
      <c r="B234" t="s">
        <v>2159</v>
      </c>
      <c r="C234">
        <v>2</v>
      </c>
    </row>
    <row r="235" spans="1:5" x14ac:dyDescent="0.15">
      <c r="B235" t="s">
        <v>1575</v>
      </c>
      <c r="C235">
        <v>2</v>
      </c>
    </row>
    <row r="236" spans="1:5" x14ac:dyDescent="0.15">
      <c r="C236">
        <f>SUM(C225:C235)</f>
        <v>119</v>
      </c>
    </row>
    <row r="237" spans="1:5" x14ac:dyDescent="0.15">
      <c r="A237" t="s">
        <v>2806</v>
      </c>
    </row>
  </sheetData>
  <phoneticPr fontId="3" type="noConversion"/>
  <pageMargins left="0.75" right="0.75" top="1" bottom="1" header="0.5" footer="0.5"/>
  <pageSetup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113"/>
  <sheetViews>
    <sheetView workbookViewId="0">
      <selection activeCell="A2" sqref="A2"/>
    </sheetView>
  </sheetViews>
  <sheetFormatPr baseColWidth="10" defaultColWidth="8.83203125" defaultRowHeight="13" x14ac:dyDescent="0.15"/>
  <cols>
    <col min="1" max="1" width="75.33203125" customWidth="1"/>
    <col min="2" max="2" width="13.6640625" bestFit="1" customWidth="1"/>
    <col min="6" max="6" width="8.6640625" customWidth="1"/>
    <col min="7" max="7" width="33.5" bestFit="1" customWidth="1"/>
  </cols>
  <sheetData>
    <row r="2" spans="1:9" ht="16" x14ac:dyDescent="0.2">
      <c r="A2" s="102" t="s">
        <v>4840</v>
      </c>
    </row>
    <row r="4" spans="1:9" ht="16" x14ac:dyDescent="0.2">
      <c r="A4" s="63" t="s">
        <v>3310</v>
      </c>
      <c r="B4" s="66"/>
      <c r="C4" s="66"/>
      <c r="D4" s="70"/>
      <c r="E4" s="70"/>
      <c r="F4" s="70"/>
      <c r="G4" s="62"/>
      <c r="H4" s="62"/>
    </row>
    <row r="5" spans="1:9" ht="16" x14ac:dyDescent="0.2">
      <c r="A5" s="63" t="s">
        <v>3311</v>
      </c>
      <c r="B5" s="66"/>
      <c r="C5" s="66"/>
      <c r="D5" s="70"/>
      <c r="E5" s="70"/>
      <c r="F5" s="70"/>
      <c r="G5" s="62"/>
      <c r="H5" s="62"/>
    </row>
    <row r="6" spans="1:9" ht="16" x14ac:dyDescent="0.2">
      <c r="A6" s="64" t="s">
        <v>3312</v>
      </c>
      <c r="B6" s="67" t="s">
        <v>1519</v>
      </c>
      <c r="C6" s="68" t="s">
        <v>3313</v>
      </c>
      <c r="D6" s="68" t="s">
        <v>3314</v>
      </c>
      <c r="E6" s="68" t="s">
        <v>3315</v>
      </c>
      <c r="F6" s="68" t="s">
        <v>3316</v>
      </c>
      <c r="G6" s="60" t="s">
        <v>3516</v>
      </c>
      <c r="H6" s="60" t="s">
        <v>3517</v>
      </c>
      <c r="I6" s="59"/>
    </row>
    <row r="7" spans="1:9" ht="16" x14ac:dyDescent="0.2">
      <c r="A7" s="66" t="s">
        <v>3317</v>
      </c>
      <c r="B7" s="65" t="s">
        <v>165</v>
      </c>
      <c r="C7" s="66">
        <v>73.5</v>
      </c>
      <c r="D7" s="70">
        <v>19.5</v>
      </c>
      <c r="E7" s="70">
        <v>2.75</v>
      </c>
      <c r="F7" s="70">
        <v>4.25</v>
      </c>
      <c r="G7" s="62" t="s">
        <v>3318</v>
      </c>
      <c r="H7" s="62"/>
    </row>
    <row r="8" spans="1:9" ht="16" x14ac:dyDescent="0.2">
      <c r="A8" s="66" t="s">
        <v>3319</v>
      </c>
      <c r="B8" s="65" t="s">
        <v>3320</v>
      </c>
      <c r="C8" s="66">
        <v>75.5</v>
      </c>
      <c r="D8" s="70">
        <v>18.25</v>
      </c>
      <c r="E8" s="70">
        <v>2.5</v>
      </c>
      <c r="F8" s="70">
        <v>3.5</v>
      </c>
      <c r="G8" s="62" t="s">
        <v>3321</v>
      </c>
      <c r="H8" s="62"/>
    </row>
    <row r="9" spans="1:9" ht="16" x14ac:dyDescent="0.2">
      <c r="A9" s="66" t="s">
        <v>3322</v>
      </c>
      <c r="B9" s="65" t="s">
        <v>3320</v>
      </c>
      <c r="C9" s="66">
        <v>78.180000000000007</v>
      </c>
      <c r="D9" s="70">
        <v>16.13</v>
      </c>
      <c r="E9" s="70">
        <v>1.64</v>
      </c>
      <c r="F9" s="72">
        <v>4.53</v>
      </c>
      <c r="G9" s="62" t="s">
        <v>3323</v>
      </c>
      <c r="H9" s="73" t="s">
        <v>3324</v>
      </c>
    </row>
    <row r="10" spans="1:9" ht="16" x14ac:dyDescent="0.2">
      <c r="A10" s="66" t="s">
        <v>3325</v>
      </c>
      <c r="B10" s="65" t="s">
        <v>3320</v>
      </c>
      <c r="C10" s="66">
        <v>78.14</v>
      </c>
      <c r="D10" s="70">
        <v>17.25</v>
      </c>
      <c r="E10" s="70">
        <v>2.36</v>
      </c>
      <c r="F10" s="70">
        <v>1.25</v>
      </c>
      <c r="G10" s="62" t="s">
        <v>3326</v>
      </c>
      <c r="H10" s="62"/>
    </row>
    <row r="11" spans="1:9" ht="16" x14ac:dyDescent="0.2">
      <c r="A11" s="66" t="s">
        <v>3327</v>
      </c>
      <c r="B11" s="65" t="s">
        <v>3320</v>
      </c>
      <c r="C11" s="66">
        <v>85.75</v>
      </c>
      <c r="D11" s="70">
        <v>7.5</v>
      </c>
      <c r="E11" s="70">
        <v>4.78</v>
      </c>
      <c r="F11" s="70">
        <v>1.5</v>
      </c>
      <c r="G11" s="62" t="s">
        <v>3328</v>
      </c>
      <c r="H11" s="62"/>
    </row>
    <row r="12" spans="1:9" ht="16" x14ac:dyDescent="0.2">
      <c r="A12" s="66" t="s">
        <v>3329</v>
      </c>
      <c r="B12" s="65" t="s">
        <v>3320</v>
      </c>
      <c r="C12" s="66">
        <v>78.75</v>
      </c>
      <c r="D12" s="70">
        <v>18.5</v>
      </c>
      <c r="E12" s="70">
        <v>1.25</v>
      </c>
      <c r="F12" s="70">
        <v>0.75</v>
      </c>
      <c r="G12" s="62" t="s">
        <v>3330</v>
      </c>
      <c r="H12" s="62"/>
    </row>
    <row r="13" spans="1:9" ht="16" x14ac:dyDescent="0.2">
      <c r="A13" s="66" t="s">
        <v>3331</v>
      </c>
      <c r="B13" s="65" t="s">
        <v>3320</v>
      </c>
      <c r="C13" s="66">
        <v>78.3</v>
      </c>
      <c r="D13" s="70">
        <v>18.36</v>
      </c>
      <c r="E13" s="70">
        <v>2.12</v>
      </c>
      <c r="F13" s="70">
        <v>0.14000000000000001</v>
      </c>
      <c r="G13" s="62" t="s">
        <v>3332</v>
      </c>
      <c r="H13" s="62"/>
    </row>
    <row r="14" spans="1:9" ht="16" x14ac:dyDescent="0.2">
      <c r="A14" s="66" t="s">
        <v>3333</v>
      </c>
      <c r="B14" s="65" t="s">
        <v>3320</v>
      </c>
      <c r="C14" s="66">
        <v>79</v>
      </c>
      <c r="D14" s="70">
        <v>19.25</v>
      </c>
      <c r="E14" s="70">
        <v>1.75</v>
      </c>
      <c r="F14" s="70">
        <v>1.25</v>
      </c>
      <c r="G14" s="62" t="s">
        <v>3334</v>
      </c>
      <c r="H14" s="62"/>
    </row>
    <row r="15" spans="1:9" ht="16" x14ac:dyDescent="0.2">
      <c r="A15" s="66" t="s">
        <v>3335</v>
      </c>
      <c r="B15" s="65" t="s">
        <v>3320</v>
      </c>
      <c r="C15" s="66">
        <v>79.5</v>
      </c>
      <c r="D15" s="70">
        <v>19</v>
      </c>
      <c r="E15" s="70">
        <v>1.25</v>
      </c>
      <c r="F15" s="70">
        <v>0.75</v>
      </c>
      <c r="G15" s="62" t="s">
        <v>3336</v>
      </c>
      <c r="H15" s="62"/>
    </row>
    <row r="16" spans="1:9" ht="16" x14ac:dyDescent="0.2">
      <c r="A16" s="66" t="s">
        <v>3337</v>
      </c>
      <c r="B16" s="65" t="s">
        <v>3320</v>
      </c>
      <c r="C16" s="66">
        <v>77.75</v>
      </c>
      <c r="D16" s="70">
        <v>19.5</v>
      </c>
      <c r="E16" s="70">
        <v>1.25</v>
      </c>
      <c r="F16" s="70">
        <v>0.5</v>
      </c>
      <c r="G16" s="62" t="s">
        <v>3338</v>
      </c>
      <c r="H16" s="62"/>
    </row>
    <row r="17" spans="1:8" ht="16" x14ac:dyDescent="0.2">
      <c r="A17" s="66" t="s">
        <v>3339</v>
      </c>
      <c r="B17" s="65" t="s">
        <v>3320</v>
      </c>
      <c r="C17" s="66">
        <v>77.5</v>
      </c>
      <c r="D17" s="70">
        <v>20</v>
      </c>
      <c r="E17" s="70">
        <v>1.5</v>
      </c>
      <c r="F17" s="70">
        <v>1</v>
      </c>
      <c r="G17" s="62" t="s">
        <v>3340</v>
      </c>
      <c r="H17" s="62"/>
    </row>
    <row r="18" spans="1:8" ht="16" x14ac:dyDescent="0.2">
      <c r="A18" s="66" t="s">
        <v>3341</v>
      </c>
      <c r="B18" s="65" t="s">
        <v>3320</v>
      </c>
      <c r="C18" s="66">
        <v>78.25</v>
      </c>
      <c r="D18" s="70">
        <v>18.25</v>
      </c>
      <c r="E18" s="70">
        <v>1.5</v>
      </c>
      <c r="F18" s="70">
        <v>0.75</v>
      </c>
      <c r="G18" s="62" t="s">
        <v>3342</v>
      </c>
      <c r="H18" s="62"/>
    </row>
    <row r="19" spans="1:8" ht="16" x14ac:dyDescent="0.2">
      <c r="A19" s="66" t="s">
        <v>3343</v>
      </c>
      <c r="B19" s="65" t="s">
        <v>3320</v>
      </c>
      <c r="C19" s="66">
        <v>73.47</v>
      </c>
      <c r="D19" s="70">
        <v>0</v>
      </c>
      <c r="E19" s="70">
        <v>7.02</v>
      </c>
      <c r="F19" s="70">
        <v>19.510000000000002</v>
      </c>
      <c r="G19" s="62"/>
      <c r="H19" s="62"/>
    </row>
    <row r="20" spans="1:8" ht="16" x14ac:dyDescent="0.2">
      <c r="A20" s="66" t="s">
        <v>3344</v>
      </c>
      <c r="B20" s="65" t="s">
        <v>3320</v>
      </c>
      <c r="C20" s="66">
        <v>76.5</v>
      </c>
      <c r="D20" s="72">
        <v>20.03</v>
      </c>
      <c r="E20" s="70">
        <v>2.4500000000000002</v>
      </c>
      <c r="F20" s="72">
        <v>0</v>
      </c>
      <c r="G20" s="62" t="s">
        <v>3345</v>
      </c>
      <c r="H20" s="73" t="s">
        <v>3346</v>
      </c>
    </row>
    <row r="21" spans="1:8" ht="16" x14ac:dyDescent="0.2">
      <c r="A21" s="66" t="s">
        <v>3347</v>
      </c>
      <c r="B21" s="65" t="s">
        <v>3320</v>
      </c>
      <c r="C21" s="66">
        <v>76.45</v>
      </c>
      <c r="D21" s="70">
        <v>20.03</v>
      </c>
      <c r="E21" s="72" t="s">
        <v>1977</v>
      </c>
      <c r="F21" s="72">
        <v>3.51</v>
      </c>
      <c r="G21" s="62" t="s">
        <v>3348</v>
      </c>
      <c r="H21" s="73" t="s">
        <v>3349</v>
      </c>
    </row>
    <row r="22" spans="1:8" ht="16" x14ac:dyDescent="0.2">
      <c r="A22" s="66" t="s">
        <v>3350</v>
      </c>
      <c r="B22" s="65" t="s">
        <v>165</v>
      </c>
      <c r="C22" s="66">
        <v>79.45</v>
      </c>
      <c r="D22" s="70">
        <v>16.95</v>
      </c>
      <c r="E22" s="70">
        <v>2.25</v>
      </c>
      <c r="F22" s="70">
        <v>1.31</v>
      </c>
      <c r="G22" s="62" t="s">
        <v>3351</v>
      </c>
      <c r="H22" s="62"/>
    </row>
    <row r="23" spans="1:8" ht="16" x14ac:dyDescent="0.2">
      <c r="A23" s="66" t="s">
        <v>3352</v>
      </c>
      <c r="B23" s="65" t="s">
        <v>3320</v>
      </c>
      <c r="C23" s="66">
        <v>80.95</v>
      </c>
      <c r="D23" s="70">
        <v>13.86</v>
      </c>
      <c r="E23" s="70" t="s">
        <v>1977</v>
      </c>
      <c r="F23" s="70">
        <v>5.25</v>
      </c>
      <c r="G23" s="62" t="s">
        <v>3353</v>
      </c>
      <c r="H23" s="62"/>
    </row>
    <row r="24" spans="1:8" ht="16" x14ac:dyDescent="0.2">
      <c r="A24" s="64" t="s">
        <v>3354</v>
      </c>
      <c r="B24" s="65"/>
      <c r="C24" s="66"/>
      <c r="D24" s="70"/>
      <c r="E24" s="70"/>
      <c r="F24" s="70"/>
      <c r="G24" s="62"/>
      <c r="H24" s="62"/>
    </row>
    <row r="25" spans="1:8" ht="16" x14ac:dyDescent="0.2">
      <c r="A25" s="66" t="s">
        <v>3355</v>
      </c>
      <c r="B25" s="65" t="s">
        <v>3320</v>
      </c>
      <c r="C25" s="66">
        <v>79.13</v>
      </c>
      <c r="D25" s="70">
        <v>17.36</v>
      </c>
      <c r="E25" s="70">
        <v>2.04</v>
      </c>
      <c r="F25" s="70">
        <v>1.42</v>
      </c>
      <c r="G25" s="62" t="s">
        <v>3356</v>
      </c>
      <c r="H25" s="62"/>
    </row>
    <row r="26" spans="1:8" ht="16" x14ac:dyDescent="0.2">
      <c r="A26" s="66" t="s">
        <v>3357</v>
      </c>
      <c r="B26" s="65" t="s">
        <v>3320</v>
      </c>
      <c r="C26" s="66">
        <v>65</v>
      </c>
      <c r="D26" s="70">
        <v>15.62</v>
      </c>
      <c r="E26" s="70">
        <v>4.29</v>
      </c>
      <c r="F26" s="70">
        <v>14.93</v>
      </c>
      <c r="G26" s="62" t="s">
        <v>3358</v>
      </c>
      <c r="H26" s="62"/>
    </row>
    <row r="27" spans="1:8" ht="16" x14ac:dyDescent="0.2">
      <c r="A27" s="63" t="s">
        <v>3359</v>
      </c>
      <c r="B27" s="65"/>
      <c r="C27" s="66"/>
      <c r="D27" s="70"/>
      <c r="E27" s="70"/>
      <c r="F27" s="70"/>
      <c r="G27" s="62"/>
      <c r="H27" s="62"/>
    </row>
    <row r="28" spans="1:8" ht="16" x14ac:dyDescent="0.2">
      <c r="A28" s="66" t="s">
        <v>3360</v>
      </c>
      <c r="B28" s="65" t="s">
        <v>3320</v>
      </c>
      <c r="C28" s="66">
        <v>80.3</v>
      </c>
      <c r="D28" s="70">
        <v>15.4</v>
      </c>
      <c r="E28" s="70">
        <v>0.75</v>
      </c>
      <c r="F28" s="70">
        <v>3.51</v>
      </c>
      <c r="G28" s="62" t="s">
        <v>3361</v>
      </c>
      <c r="H28" s="62"/>
    </row>
    <row r="29" spans="1:8" ht="16" x14ac:dyDescent="0.2">
      <c r="A29" s="66" t="s">
        <v>3362</v>
      </c>
      <c r="B29" s="65" t="s">
        <v>3320</v>
      </c>
      <c r="C29" s="66">
        <v>82.55</v>
      </c>
      <c r="D29" s="70">
        <v>6.34</v>
      </c>
      <c r="E29" s="70">
        <v>10.39</v>
      </c>
      <c r="F29" s="70">
        <v>0.6</v>
      </c>
      <c r="G29" s="62" t="s">
        <v>3363</v>
      </c>
      <c r="H29" s="62"/>
    </row>
    <row r="30" spans="1:8" ht="16" x14ac:dyDescent="0.2">
      <c r="A30" s="66" t="s">
        <v>3364</v>
      </c>
      <c r="B30" s="65" t="s">
        <v>3320</v>
      </c>
      <c r="C30" s="66">
        <v>72.180000000000007</v>
      </c>
      <c r="D30" s="70" t="s">
        <v>1977</v>
      </c>
      <c r="E30" s="70" t="s">
        <v>1977</v>
      </c>
      <c r="F30" s="70">
        <v>21.82</v>
      </c>
      <c r="G30" s="62"/>
      <c r="H30" s="62"/>
    </row>
    <row r="31" spans="1:8" ht="16" x14ac:dyDescent="0.2">
      <c r="A31" s="66" t="s">
        <v>3365</v>
      </c>
      <c r="B31" s="65" t="s">
        <v>3320</v>
      </c>
      <c r="C31" s="66">
        <v>79.5</v>
      </c>
      <c r="D31" s="70">
        <v>18.5</v>
      </c>
      <c r="E31" s="70">
        <v>0.75</v>
      </c>
      <c r="F31" s="70">
        <v>0.25</v>
      </c>
      <c r="G31" s="62" t="s">
        <v>3366</v>
      </c>
      <c r="H31" s="62"/>
    </row>
    <row r="32" spans="1:8" ht="16" x14ac:dyDescent="0.2">
      <c r="A32" s="66" t="s">
        <v>3367</v>
      </c>
      <c r="B32" s="65" t="s">
        <v>3320</v>
      </c>
      <c r="C32" s="66">
        <v>83.5</v>
      </c>
      <c r="D32" s="70">
        <v>13.35</v>
      </c>
      <c r="E32" s="70">
        <v>0</v>
      </c>
      <c r="F32" s="70">
        <v>3.19</v>
      </c>
      <c r="G32" s="62" t="s">
        <v>3368</v>
      </c>
      <c r="H32" s="62"/>
    </row>
    <row r="33" spans="1:8" ht="16" x14ac:dyDescent="0.2">
      <c r="A33" s="66" t="s">
        <v>3369</v>
      </c>
      <c r="B33" s="65" t="s">
        <v>3320</v>
      </c>
      <c r="C33" s="66">
        <v>91</v>
      </c>
      <c r="D33" s="70">
        <v>9</v>
      </c>
      <c r="E33" s="70" t="s">
        <v>3370</v>
      </c>
      <c r="F33" s="70" t="s">
        <v>3370</v>
      </c>
      <c r="G33" s="62" t="s">
        <v>3371</v>
      </c>
      <c r="H33" s="62"/>
    </row>
    <row r="34" spans="1:8" ht="16" x14ac:dyDescent="0.2">
      <c r="A34" s="66"/>
      <c r="B34" s="65"/>
      <c r="C34" s="66"/>
      <c r="D34" s="70"/>
      <c r="E34" s="70"/>
      <c r="F34" s="70"/>
      <c r="G34" s="62"/>
      <c r="H34" s="62"/>
    </row>
    <row r="35" spans="1:8" ht="16" x14ac:dyDescent="0.2">
      <c r="A35" s="63" t="s">
        <v>3372</v>
      </c>
      <c r="B35" s="65"/>
      <c r="C35" s="66"/>
      <c r="D35" s="70"/>
      <c r="E35" s="70"/>
      <c r="F35" s="70"/>
      <c r="G35" s="62"/>
      <c r="H35" s="62"/>
    </row>
    <row r="36" spans="1:8" ht="16" x14ac:dyDescent="0.2">
      <c r="A36" s="63" t="s">
        <v>3373</v>
      </c>
      <c r="B36" s="65"/>
      <c r="C36" s="66"/>
      <c r="D36" s="70"/>
      <c r="E36" s="70"/>
      <c r="F36" s="70"/>
      <c r="G36" s="62"/>
    </row>
    <row r="37" spans="1:8" ht="16" x14ac:dyDescent="0.2">
      <c r="A37" s="66" t="s">
        <v>3374</v>
      </c>
      <c r="B37" s="65" t="s">
        <v>3320</v>
      </c>
      <c r="C37" s="66">
        <v>82.5</v>
      </c>
      <c r="D37" s="70">
        <v>17.5</v>
      </c>
      <c r="E37" s="70" t="s">
        <v>3370</v>
      </c>
      <c r="F37" s="70" t="s">
        <v>2173</v>
      </c>
      <c r="G37" s="62" t="s">
        <v>3375</v>
      </c>
    </row>
    <row r="38" spans="1:8" ht="16" x14ac:dyDescent="0.2">
      <c r="A38" s="66" t="s">
        <v>3376</v>
      </c>
      <c r="B38" s="65" t="s">
        <v>3320</v>
      </c>
      <c r="C38" s="66">
        <v>83.07</v>
      </c>
      <c r="D38" s="70">
        <v>15.38</v>
      </c>
      <c r="E38" s="70">
        <v>1.53</v>
      </c>
      <c r="F38" s="70" t="s">
        <v>2173</v>
      </c>
      <c r="G38" s="62" t="s">
        <v>3377</v>
      </c>
    </row>
    <row r="39" spans="1:8" ht="16" x14ac:dyDescent="0.2">
      <c r="A39" s="66" t="s">
        <v>3378</v>
      </c>
      <c r="B39" s="65" t="s">
        <v>3320</v>
      </c>
      <c r="C39" s="66">
        <v>82.5</v>
      </c>
      <c r="D39" s="70">
        <v>16</v>
      </c>
      <c r="E39" s="70">
        <v>1.5</v>
      </c>
      <c r="F39" s="70" t="s">
        <v>2173</v>
      </c>
      <c r="G39" s="62" t="s">
        <v>3379</v>
      </c>
    </row>
    <row r="40" spans="1:8" ht="16" x14ac:dyDescent="0.2">
      <c r="A40" s="66" t="s">
        <v>3380</v>
      </c>
      <c r="B40" s="65" t="s">
        <v>164</v>
      </c>
      <c r="C40" s="66">
        <v>69</v>
      </c>
      <c r="D40" s="70">
        <v>18</v>
      </c>
      <c r="E40" s="70">
        <v>0</v>
      </c>
      <c r="F40" s="70">
        <v>13</v>
      </c>
      <c r="G40" s="62" t="s">
        <v>3381</v>
      </c>
    </row>
    <row r="41" spans="1:8" ht="16" x14ac:dyDescent="0.2">
      <c r="A41" s="66"/>
      <c r="B41" s="65"/>
      <c r="C41" s="66"/>
      <c r="D41" s="70"/>
      <c r="E41" s="70"/>
      <c r="F41" s="70"/>
      <c r="G41" s="62"/>
    </row>
    <row r="42" spans="1:8" ht="16" x14ac:dyDescent="0.2">
      <c r="A42" s="63" t="s">
        <v>3382</v>
      </c>
      <c r="B42" s="65"/>
      <c r="C42" s="66"/>
      <c r="D42" s="70"/>
      <c r="E42" s="70"/>
      <c r="F42" s="70"/>
      <c r="G42" s="62"/>
    </row>
    <row r="43" spans="1:8" ht="16" x14ac:dyDescent="0.2">
      <c r="A43" s="69" t="s">
        <v>3383</v>
      </c>
      <c r="B43" s="65"/>
      <c r="C43" s="66"/>
      <c r="D43" s="70"/>
      <c r="E43" s="70"/>
      <c r="F43" s="70"/>
      <c r="G43" s="62"/>
    </row>
    <row r="44" spans="1:8" ht="16" x14ac:dyDescent="0.2">
      <c r="A44" s="66" t="s">
        <v>3384</v>
      </c>
      <c r="B44" s="65" t="s">
        <v>3320</v>
      </c>
      <c r="C44" s="66">
        <v>89</v>
      </c>
      <c r="D44" s="70">
        <v>0</v>
      </c>
      <c r="E44" s="70">
        <v>11</v>
      </c>
      <c r="F44" s="70"/>
      <c r="G44" s="62" t="s">
        <v>3385</v>
      </c>
    </row>
    <row r="45" spans="1:8" ht="16" x14ac:dyDescent="0.2">
      <c r="A45" s="66" t="s">
        <v>3386</v>
      </c>
      <c r="B45" s="65" t="s">
        <v>3320</v>
      </c>
      <c r="C45" s="66">
        <v>85</v>
      </c>
      <c r="D45" s="70">
        <v>0</v>
      </c>
      <c r="E45" s="70">
        <v>15</v>
      </c>
      <c r="F45" s="70"/>
      <c r="G45" s="62" t="s">
        <v>3387</v>
      </c>
    </row>
    <row r="46" spans="1:8" ht="16" x14ac:dyDescent="0.2">
      <c r="A46" s="64" t="s">
        <v>3388</v>
      </c>
      <c r="B46" s="65"/>
      <c r="C46" s="66"/>
      <c r="D46" s="70"/>
      <c r="E46" s="70"/>
      <c r="F46" s="70"/>
      <c r="G46" s="62"/>
    </row>
    <row r="47" spans="1:8" ht="16" x14ac:dyDescent="0.2">
      <c r="A47" s="66" t="s">
        <v>3389</v>
      </c>
      <c r="B47" s="65" t="s">
        <v>3320</v>
      </c>
      <c r="C47" s="66">
        <v>91</v>
      </c>
      <c r="D47" s="70">
        <v>9</v>
      </c>
      <c r="E47" s="70" t="s">
        <v>2173</v>
      </c>
      <c r="F47" s="70"/>
      <c r="G47" s="62" t="s">
        <v>3390</v>
      </c>
    </row>
    <row r="48" spans="1:8" ht="16" x14ac:dyDescent="0.2">
      <c r="A48" s="69" t="s">
        <v>3391</v>
      </c>
      <c r="B48" s="65"/>
      <c r="C48" s="66"/>
      <c r="D48" s="70"/>
      <c r="E48" s="70"/>
      <c r="F48" s="70"/>
      <c r="G48" s="62"/>
    </row>
    <row r="49" spans="1:8" ht="16" x14ac:dyDescent="0.2">
      <c r="A49" s="66" t="s">
        <v>3392</v>
      </c>
      <c r="B49" s="65"/>
      <c r="C49" s="66">
        <v>84.78</v>
      </c>
      <c r="D49" s="70">
        <v>0</v>
      </c>
      <c r="E49" s="70">
        <v>15.22</v>
      </c>
      <c r="F49" s="70"/>
      <c r="G49" s="62" t="s">
        <v>3393</v>
      </c>
    </row>
    <row r="50" spans="1:8" ht="16" x14ac:dyDescent="0.2">
      <c r="A50" s="66" t="s">
        <v>3394</v>
      </c>
      <c r="B50" s="65" t="s">
        <v>3395</v>
      </c>
      <c r="C50" s="66">
        <v>89.97</v>
      </c>
      <c r="D50" s="70">
        <v>0</v>
      </c>
      <c r="E50" s="70">
        <v>10.029999999999999</v>
      </c>
      <c r="F50" s="70"/>
      <c r="G50" s="62" t="s">
        <v>3396</v>
      </c>
    </row>
    <row r="51" spans="1:8" ht="16" x14ac:dyDescent="0.2">
      <c r="A51" s="66" t="s">
        <v>3397</v>
      </c>
      <c r="B51" s="65" t="s">
        <v>3398</v>
      </c>
      <c r="C51" s="66">
        <v>84.8</v>
      </c>
      <c r="D51" s="70">
        <v>0</v>
      </c>
      <c r="E51" s="70">
        <v>15.2</v>
      </c>
      <c r="F51" s="70"/>
      <c r="G51" s="62" t="s">
        <v>3399</v>
      </c>
    </row>
    <row r="52" spans="1:8" ht="16" x14ac:dyDescent="0.2">
      <c r="A52" s="66" t="s">
        <v>3400</v>
      </c>
      <c r="B52" s="65" t="s">
        <v>3401</v>
      </c>
      <c r="C52" s="66">
        <v>90.33</v>
      </c>
      <c r="D52" s="70">
        <v>0</v>
      </c>
      <c r="E52" s="70">
        <v>9.67</v>
      </c>
      <c r="F52" s="70"/>
      <c r="G52" s="62" t="s">
        <v>3402</v>
      </c>
      <c r="H52" s="62"/>
    </row>
    <row r="53" spans="1:8" ht="16" x14ac:dyDescent="0.2">
      <c r="A53" s="66" t="s">
        <v>3403</v>
      </c>
      <c r="B53" s="65"/>
      <c r="C53" s="66">
        <v>85</v>
      </c>
      <c r="D53" s="70">
        <v>0</v>
      </c>
      <c r="E53" s="70">
        <v>15</v>
      </c>
      <c r="F53" s="70"/>
      <c r="G53" s="62" t="s">
        <v>3404</v>
      </c>
      <c r="H53" s="62"/>
    </row>
    <row r="54" spans="1:8" ht="16" x14ac:dyDescent="0.2">
      <c r="A54" s="69" t="s">
        <v>3405</v>
      </c>
      <c r="B54" s="65"/>
      <c r="C54" s="66"/>
      <c r="D54" s="70"/>
      <c r="E54" s="70"/>
      <c r="F54" s="70"/>
      <c r="G54" s="62"/>
      <c r="H54" s="62"/>
    </row>
    <row r="55" spans="1:8" ht="16" x14ac:dyDescent="0.2">
      <c r="A55" s="66" t="s">
        <v>3406</v>
      </c>
      <c r="B55" s="65" t="s">
        <v>436</v>
      </c>
      <c r="C55" s="66">
        <v>88.02</v>
      </c>
      <c r="D55" s="70">
        <v>0</v>
      </c>
      <c r="E55" s="70">
        <v>11.98</v>
      </c>
      <c r="F55" s="70"/>
      <c r="G55" s="62" t="s">
        <v>3407</v>
      </c>
      <c r="H55" s="62"/>
    </row>
    <row r="56" spans="1:8" ht="16" x14ac:dyDescent="0.2">
      <c r="A56" s="66" t="s">
        <v>3408</v>
      </c>
      <c r="B56" s="65" t="s">
        <v>3409</v>
      </c>
      <c r="C56" s="66">
        <v>88.75</v>
      </c>
      <c r="D56" s="70">
        <v>0</v>
      </c>
      <c r="E56" s="70">
        <v>11.25</v>
      </c>
      <c r="F56" s="70"/>
      <c r="G56" s="62" t="s">
        <v>3410</v>
      </c>
      <c r="H56" s="62"/>
    </row>
    <row r="57" spans="1:8" ht="16" x14ac:dyDescent="0.2">
      <c r="A57" s="66" t="s">
        <v>3411</v>
      </c>
      <c r="B57" s="65" t="s">
        <v>3320</v>
      </c>
      <c r="C57" s="66">
        <v>88.81</v>
      </c>
      <c r="D57" s="70">
        <v>0</v>
      </c>
      <c r="E57" s="75">
        <v>10.6</v>
      </c>
      <c r="F57" s="70"/>
      <c r="G57" s="62" t="s">
        <v>3412</v>
      </c>
      <c r="H57" s="62" t="s">
        <v>3413</v>
      </c>
    </row>
    <row r="58" spans="1:8" ht="16" x14ac:dyDescent="0.2">
      <c r="A58" s="66" t="s">
        <v>3414</v>
      </c>
      <c r="B58" s="65" t="s">
        <v>3320</v>
      </c>
      <c r="C58" s="66">
        <v>88.88</v>
      </c>
      <c r="D58" s="70">
        <v>0</v>
      </c>
      <c r="E58" s="70">
        <v>11.12</v>
      </c>
      <c r="F58" s="70"/>
      <c r="G58" s="62" t="s">
        <v>3415</v>
      </c>
      <c r="H58" s="62"/>
    </row>
    <row r="59" spans="1:8" ht="16" x14ac:dyDescent="0.2">
      <c r="A59" s="66" t="s">
        <v>3416</v>
      </c>
      <c r="B59" s="65" t="s">
        <v>3417</v>
      </c>
      <c r="C59" s="66">
        <v>67.13</v>
      </c>
      <c r="D59" s="70">
        <v>9.24</v>
      </c>
      <c r="E59" s="70">
        <v>20.39</v>
      </c>
      <c r="F59" s="71" t="s">
        <v>3418</v>
      </c>
      <c r="G59" s="62" t="s">
        <v>3419</v>
      </c>
      <c r="H59" s="62"/>
    </row>
    <row r="60" spans="1:8" ht="16" x14ac:dyDescent="0.2">
      <c r="A60" s="66"/>
      <c r="B60" s="65"/>
      <c r="C60" s="66"/>
      <c r="D60" s="70"/>
      <c r="E60" s="70"/>
      <c r="F60" s="70"/>
      <c r="G60" s="62"/>
      <c r="H60" s="62"/>
    </row>
    <row r="61" spans="1:8" ht="16" x14ac:dyDescent="0.2">
      <c r="A61" s="63" t="s">
        <v>3420</v>
      </c>
      <c r="B61" s="65"/>
      <c r="C61" s="66"/>
      <c r="D61" s="70"/>
      <c r="E61" s="70"/>
      <c r="F61" s="70"/>
      <c r="G61" s="62"/>
      <c r="H61" s="62"/>
    </row>
    <row r="62" spans="1:8" ht="16" x14ac:dyDescent="0.2">
      <c r="A62" s="66" t="s">
        <v>3421</v>
      </c>
      <c r="B62" s="65" t="s">
        <v>164</v>
      </c>
      <c r="C62" s="66">
        <v>89</v>
      </c>
      <c r="D62" s="70"/>
      <c r="E62" s="70">
        <v>11</v>
      </c>
      <c r="F62" s="70"/>
      <c r="G62" s="62" t="s">
        <v>3385</v>
      </c>
      <c r="H62" s="62"/>
    </row>
    <row r="63" spans="1:8" ht="16" x14ac:dyDescent="0.2">
      <c r="A63" s="66" t="s">
        <v>3422</v>
      </c>
      <c r="B63" s="65" t="s">
        <v>3320</v>
      </c>
      <c r="C63" s="66">
        <v>86</v>
      </c>
      <c r="D63" s="70"/>
      <c r="E63" s="70">
        <v>14</v>
      </c>
      <c r="F63" s="70"/>
      <c r="G63" s="62" t="s">
        <v>3423</v>
      </c>
      <c r="H63" s="62"/>
    </row>
    <row r="64" spans="1:8" ht="16" x14ac:dyDescent="0.2">
      <c r="A64" s="66" t="s">
        <v>3424</v>
      </c>
      <c r="B64" s="65" t="s">
        <v>3320</v>
      </c>
      <c r="C64" s="66">
        <v>99.3</v>
      </c>
      <c r="D64" s="70"/>
      <c r="E64" s="70">
        <v>0.7</v>
      </c>
      <c r="F64" s="70"/>
      <c r="G64" s="62" t="s">
        <v>3425</v>
      </c>
      <c r="H64" s="62"/>
    </row>
    <row r="65" spans="1:8" ht="16" x14ac:dyDescent="0.2">
      <c r="A65" s="66" t="s">
        <v>3426</v>
      </c>
      <c r="B65" s="65" t="s">
        <v>165</v>
      </c>
      <c r="C65" s="66">
        <v>88.84</v>
      </c>
      <c r="D65" s="70"/>
      <c r="E65" s="70">
        <v>11.46</v>
      </c>
      <c r="F65" s="70"/>
      <c r="G65" s="62" t="s">
        <v>3427</v>
      </c>
      <c r="H65" s="62"/>
    </row>
    <row r="66" spans="1:8" ht="16" x14ac:dyDescent="0.2">
      <c r="A66" s="66" t="s">
        <v>3428</v>
      </c>
      <c r="B66" s="65" t="s">
        <v>3320</v>
      </c>
      <c r="C66" s="66">
        <v>90.75</v>
      </c>
      <c r="D66" s="70"/>
      <c r="E66" s="70">
        <v>9</v>
      </c>
      <c r="F66" s="70"/>
      <c r="G66" s="62" t="s">
        <v>3429</v>
      </c>
      <c r="H66" s="62"/>
    </row>
    <row r="67" spans="1:8" ht="16" x14ac:dyDescent="0.2">
      <c r="A67" s="66" t="s">
        <v>3430</v>
      </c>
      <c r="B67" s="65" t="s">
        <v>703</v>
      </c>
      <c r="C67" s="66">
        <v>97.5</v>
      </c>
      <c r="D67" s="70"/>
      <c r="E67" s="70">
        <v>2.5</v>
      </c>
      <c r="F67" s="70"/>
      <c r="G67" s="62" t="s">
        <v>3431</v>
      </c>
      <c r="H67" s="62"/>
    </row>
    <row r="68" spans="1:8" ht="16" x14ac:dyDescent="0.2">
      <c r="A68" s="66" t="s">
        <v>3432</v>
      </c>
      <c r="B68" s="65" t="s">
        <v>164</v>
      </c>
      <c r="C68" s="66">
        <v>87.2</v>
      </c>
      <c r="D68" s="70"/>
      <c r="E68" s="70">
        <v>4.87</v>
      </c>
      <c r="F68" s="70">
        <v>7.45</v>
      </c>
      <c r="G68" s="62" t="s">
        <v>3433</v>
      </c>
      <c r="H68" s="62"/>
    </row>
    <row r="69" spans="1:8" ht="16" x14ac:dyDescent="0.2">
      <c r="A69" s="66" t="s">
        <v>3434</v>
      </c>
      <c r="B69" s="65" t="s">
        <v>3320</v>
      </c>
      <c r="C69" s="66">
        <v>69.2</v>
      </c>
      <c r="D69" s="70"/>
      <c r="E69" s="70">
        <v>8.9</v>
      </c>
      <c r="F69" s="70">
        <v>21.6</v>
      </c>
      <c r="G69" s="62" t="s">
        <v>3435</v>
      </c>
      <c r="H69" s="62"/>
    </row>
    <row r="70" spans="1:8" ht="16" x14ac:dyDescent="0.2">
      <c r="A70" s="66" t="s">
        <v>3436</v>
      </c>
      <c r="B70" s="65" t="s">
        <v>3320</v>
      </c>
      <c r="C70" s="66">
        <v>84.1</v>
      </c>
      <c r="D70" s="70"/>
      <c r="E70" s="70">
        <v>4.6500000000000004</v>
      </c>
      <c r="F70" s="70">
        <v>10.8</v>
      </c>
      <c r="G70" s="62" t="s">
        <v>3437</v>
      </c>
      <c r="H70" s="62"/>
    </row>
    <row r="71" spans="1:8" ht="16" x14ac:dyDescent="0.2">
      <c r="A71" s="66" t="s">
        <v>3438</v>
      </c>
      <c r="B71" s="65" t="s">
        <v>3320</v>
      </c>
      <c r="C71" s="66">
        <v>62</v>
      </c>
      <c r="D71" s="70"/>
      <c r="E71" s="70">
        <v>32</v>
      </c>
      <c r="F71" s="70">
        <v>6</v>
      </c>
      <c r="G71" s="62" t="s">
        <v>3439</v>
      </c>
      <c r="H71" s="62"/>
    </row>
    <row r="72" spans="1:8" ht="16" x14ac:dyDescent="0.2">
      <c r="A72" s="66" t="s">
        <v>3440</v>
      </c>
      <c r="B72" s="65" t="s">
        <v>165</v>
      </c>
      <c r="C72" s="66">
        <v>85.35</v>
      </c>
      <c r="D72" s="70"/>
      <c r="E72" s="70">
        <v>13.1</v>
      </c>
      <c r="F72" s="70">
        <v>1.42</v>
      </c>
      <c r="G72" s="62" t="s">
        <v>3441</v>
      </c>
      <c r="H72" s="62"/>
    </row>
    <row r="73" spans="1:8" ht="16" x14ac:dyDescent="0.2">
      <c r="A73" s="66" t="s">
        <v>3442</v>
      </c>
      <c r="B73" s="65" t="s">
        <v>3320</v>
      </c>
      <c r="C73" s="66">
        <v>90</v>
      </c>
      <c r="D73" s="70"/>
      <c r="E73" s="70">
        <v>9.82</v>
      </c>
      <c r="F73" s="70" t="s">
        <v>1977</v>
      </c>
      <c r="G73" s="62" t="s">
        <v>3443</v>
      </c>
      <c r="H73" s="62"/>
    </row>
    <row r="74" spans="1:8" ht="16" x14ac:dyDescent="0.2">
      <c r="A74" s="66" t="s">
        <v>3444</v>
      </c>
      <c r="B74" s="65" t="s">
        <v>3320</v>
      </c>
      <c r="C74" s="66">
        <v>98</v>
      </c>
      <c r="D74" s="70"/>
      <c r="E74" s="70">
        <v>1.75</v>
      </c>
      <c r="F74" s="70" t="s">
        <v>1977</v>
      </c>
      <c r="G74" s="62" t="s">
        <v>3445</v>
      </c>
      <c r="H74" s="62"/>
    </row>
    <row r="75" spans="1:8" ht="16" x14ac:dyDescent="0.2">
      <c r="A75" s="66" t="s">
        <v>3446</v>
      </c>
      <c r="B75" s="65" t="s">
        <v>3320</v>
      </c>
      <c r="C75" s="66">
        <v>85.55</v>
      </c>
      <c r="D75" s="70"/>
      <c r="E75" s="70">
        <v>6.95</v>
      </c>
      <c r="F75" s="70">
        <v>7.45</v>
      </c>
      <c r="G75" s="62" t="s">
        <v>3447</v>
      </c>
      <c r="H75" s="62"/>
    </row>
    <row r="76" spans="1:8" ht="16" x14ac:dyDescent="0.2">
      <c r="A76" s="66"/>
      <c r="B76" s="65"/>
      <c r="C76" s="66"/>
      <c r="D76" s="70"/>
      <c r="E76" s="70"/>
      <c r="F76" s="70"/>
      <c r="G76" s="62"/>
      <c r="H76" s="62"/>
    </row>
    <row r="77" spans="1:8" ht="16" x14ac:dyDescent="0.2">
      <c r="A77" s="63" t="s">
        <v>3448</v>
      </c>
      <c r="B77" s="65"/>
      <c r="C77" s="66"/>
      <c r="D77" s="70"/>
      <c r="E77" s="70"/>
      <c r="F77" s="70"/>
      <c r="G77" s="62"/>
      <c r="H77" s="62"/>
    </row>
    <row r="78" spans="1:8" ht="16" x14ac:dyDescent="0.2">
      <c r="A78" s="66" t="s">
        <v>3449</v>
      </c>
      <c r="B78" s="65" t="s">
        <v>3320</v>
      </c>
      <c r="C78" s="76">
        <v>79.2</v>
      </c>
      <c r="D78" s="70">
        <v>0</v>
      </c>
      <c r="E78" s="72">
        <v>6.33</v>
      </c>
      <c r="F78" s="70">
        <v>14.13</v>
      </c>
      <c r="G78" s="62" t="s">
        <v>3450</v>
      </c>
      <c r="H78" s="73" t="s">
        <v>3451</v>
      </c>
    </row>
    <row r="79" spans="1:8" ht="16" x14ac:dyDescent="0.2">
      <c r="A79" s="66" t="s">
        <v>3452</v>
      </c>
      <c r="B79" s="65" t="s">
        <v>3320</v>
      </c>
      <c r="C79" s="66">
        <v>83.1</v>
      </c>
      <c r="D79" s="70">
        <v>0</v>
      </c>
      <c r="E79" s="72">
        <v>8.68</v>
      </c>
      <c r="F79" s="70">
        <v>11.16</v>
      </c>
      <c r="G79" s="62" t="s">
        <v>3453</v>
      </c>
      <c r="H79" s="73" t="s">
        <v>3454</v>
      </c>
    </row>
    <row r="80" spans="1:8" ht="16" x14ac:dyDescent="0.2">
      <c r="A80" s="66" t="s">
        <v>3455</v>
      </c>
      <c r="B80" s="65" t="s">
        <v>3320</v>
      </c>
      <c r="C80" s="66">
        <v>87</v>
      </c>
      <c r="D80" s="70">
        <v>0</v>
      </c>
      <c r="E80" s="70">
        <v>9.8000000000000007</v>
      </c>
      <c r="F80" s="70">
        <v>3.1</v>
      </c>
      <c r="G80" s="62" t="s">
        <v>3456</v>
      </c>
      <c r="H80" s="62"/>
    </row>
    <row r="81" spans="1:8" ht="17" x14ac:dyDescent="0.2">
      <c r="A81" s="74" t="s">
        <v>3457</v>
      </c>
      <c r="B81" s="77" t="s">
        <v>164</v>
      </c>
      <c r="C81" s="77">
        <v>77.8</v>
      </c>
      <c r="D81" s="78">
        <v>22.2</v>
      </c>
      <c r="E81" s="77">
        <v>0</v>
      </c>
      <c r="F81" s="77">
        <v>0</v>
      </c>
      <c r="G81" s="61" t="s">
        <v>3458</v>
      </c>
      <c r="H81" s="78" t="s">
        <v>3459</v>
      </c>
    </row>
    <row r="82" spans="1:8" ht="16" x14ac:dyDescent="0.2">
      <c r="A82" s="66" t="s">
        <v>3460</v>
      </c>
      <c r="B82" s="65" t="s">
        <v>3409</v>
      </c>
      <c r="C82" s="66">
        <v>80.099999999999994</v>
      </c>
      <c r="D82" s="70">
        <v>19.899999999999999</v>
      </c>
      <c r="E82" s="70">
        <v>0</v>
      </c>
      <c r="F82" s="70">
        <v>0</v>
      </c>
      <c r="G82" s="77" t="s">
        <v>3461</v>
      </c>
      <c r="H82" s="62"/>
    </row>
    <row r="83" spans="1:8" ht="16" x14ac:dyDescent="0.2">
      <c r="A83" s="66" t="s">
        <v>3462</v>
      </c>
      <c r="B83" s="65" t="s">
        <v>3320</v>
      </c>
      <c r="C83" s="66">
        <v>79.3</v>
      </c>
      <c r="D83" s="70">
        <v>20.7</v>
      </c>
      <c r="E83" s="70">
        <v>0</v>
      </c>
      <c r="F83" s="70">
        <v>0</v>
      </c>
      <c r="G83" s="77" t="s">
        <v>3463</v>
      </c>
      <c r="H83" s="62"/>
    </row>
    <row r="84" spans="1:8" ht="16" x14ac:dyDescent="0.2">
      <c r="A84" s="66" t="s">
        <v>3464</v>
      </c>
      <c r="B84" s="65" t="s">
        <v>165</v>
      </c>
      <c r="C84" s="66">
        <v>72.2</v>
      </c>
      <c r="D84" s="70">
        <v>27.7</v>
      </c>
      <c r="E84" s="70">
        <v>0</v>
      </c>
      <c r="F84" s="70">
        <v>0</v>
      </c>
      <c r="G84" s="77" t="s">
        <v>3465</v>
      </c>
      <c r="H84" s="62"/>
    </row>
    <row r="85" spans="1:8" ht="16" x14ac:dyDescent="0.2">
      <c r="A85" s="66" t="s">
        <v>3466</v>
      </c>
      <c r="B85" s="65" t="s">
        <v>164</v>
      </c>
      <c r="C85" s="66">
        <v>81.3</v>
      </c>
      <c r="D85" s="70">
        <v>16.3</v>
      </c>
      <c r="E85" s="70">
        <v>0.83</v>
      </c>
      <c r="F85" s="70">
        <v>1.1000000000000001</v>
      </c>
      <c r="G85" s="77" t="s">
        <v>3467</v>
      </c>
      <c r="H85" s="62" t="s">
        <v>2695</v>
      </c>
    </row>
    <row r="86" spans="1:8" ht="16" x14ac:dyDescent="0.2">
      <c r="A86" s="66" t="s">
        <v>3468</v>
      </c>
      <c r="B86" s="65" t="s">
        <v>3320</v>
      </c>
      <c r="C86" s="66">
        <v>84.02</v>
      </c>
      <c r="D86" s="70">
        <v>15.2</v>
      </c>
      <c r="E86" s="70">
        <v>0.77</v>
      </c>
      <c r="F86" s="70"/>
      <c r="G86" s="77" t="s">
        <v>3469</v>
      </c>
      <c r="H86" s="62"/>
    </row>
    <row r="87" spans="1:8" ht="16" x14ac:dyDescent="0.2">
      <c r="A87" s="66" t="s">
        <v>3470</v>
      </c>
      <c r="B87" s="65" t="s">
        <v>3320</v>
      </c>
      <c r="C87" s="66">
        <v>80.55</v>
      </c>
      <c r="D87" s="70">
        <v>16.399999999999999</v>
      </c>
      <c r="E87" s="70">
        <v>3.01</v>
      </c>
      <c r="F87" s="70" t="s">
        <v>3370</v>
      </c>
      <c r="G87" s="77" t="s">
        <v>3471</v>
      </c>
      <c r="H87" s="62"/>
    </row>
    <row r="88" spans="1:8" ht="16" x14ac:dyDescent="0.2">
      <c r="A88" s="66" t="s">
        <v>3472</v>
      </c>
      <c r="B88" s="65" t="s">
        <v>165</v>
      </c>
      <c r="C88" s="76">
        <v>92.2</v>
      </c>
      <c r="D88" s="70">
        <v>0.7</v>
      </c>
      <c r="E88" s="70">
        <v>2.8</v>
      </c>
      <c r="F88" s="70">
        <v>5.53</v>
      </c>
      <c r="G88" s="77" t="s">
        <v>3473</v>
      </c>
      <c r="H88" s="73" t="s">
        <v>3474</v>
      </c>
    </row>
    <row r="89" spans="1:8" ht="16" x14ac:dyDescent="0.2">
      <c r="A89" s="66" t="s">
        <v>3475</v>
      </c>
      <c r="B89" s="65" t="s">
        <v>3320</v>
      </c>
      <c r="C89" s="66">
        <v>92.15</v>
      </c>
      <c r="D89" s="70">
        <v>0.6</v>
      </c>
      <c r="E89" s="70">
        <v>3.5</v>
      </c>
      <c r="F89" s="70">
        <v>3.65</v>
      </c>
      <c r="G89" s="77" t="s">
        <v>3476</v>
      </c>
      <c r="H89" s="62"/>
    </row>
    <row r="90" spans="1:8" ht="16" x14ac:dyDescent="0.2">
      <c r="A90" s="66" t="s">
        <v>3477</v>
      </c>
      <c r="B90" s="65" t="s">
        <v>3320</v>
      </c>
      <c r="C90" s="66">
        <v>83.75</v>
      </c>
      <c r="D90" s="70">
        <v>0.66</v>
      </c>
      <c r="E90" s="70">
        <v>7.77</v>
      </c>
      <c r="F90" s="70">
        <v>7.82</v>
      </c>
      <c r="G90" s="77" t="s">
        <v>3478</v>
      </c>
      <c r="H90" s="62"/>
    </row>
    <row r="91" spans="1:8" ht="16" x14ac:dyDescent="0.2">
      <c r="A91" s="66" t="s">
        <v>3479</v>
      </c>
      <c r="B91" s="65" t="s">
        <v>3320</v>
      </c>
      <c r="C91" s="66">
        <v>80.75</v>
      </c>
      <c r="D91" s="70">
        <v>0</v>
      </c>
      <c r="E91" s="70">
        <v>7.7</v>
      </c>
      <c r="F91" s="70">
        <v>11.36</v>
      </c>
      <c r="G91" s="77" t="s">
        <v>3480</v>
      </c>
      <c r="H91" s="62"/>
    </row>
    <row r="92" spans="1:8" ht="16" x14ac:dyDescent="0.2">
      <c r="A92" s="66" t="s">
        <v>3481</v>
      </c>
      <c r="B92" s="65" t="s">
        <v>3320</v>
      </c>
      <c r="C92" s="66">
        <v>87.5</v>
      </c>
      <c r="D92" s="70">
        <v>0.91</v>
      </c>
      <c r="E92" s="70">
        <v>7.14</v>
      </c>
      <c r="F92" s="70">
        <v>4.26</v>
      </c>
      <c r="G92" s="77" t="s">
        <v>3482</v>
      </c>
      <c r="H92" s="62"/>
    </row>
    <row r="93" spans="1:8" ht="16" x14ac:dyDescent="0.2">
      <c r="A93" s="66" t="s">
        <v>3483</v>
      </c>
      <c r="B93" s="65" t="s">
        <v>3320</v>
      </c>
      <c r="C93" s="66">
        <v>93.04</v>
      </c>
      <c r="D93" s="70">
        <v>0.82</v>
      </c>
      <c r="E93" s="70">
        <v>6.14</v>
      </c>
      <c r="F93" s="70">
        <v>0</v>
      </c>
      <c r="G93" s="77" t="s">
        <v>3484</v>
      </c>
      <c r="H93" s="62"/>
    </row>
    <row r="94" spans="1:8" ht="16" x14ac:dyDescent="0.2">
      <c r="A94" s="66"/>
      <c r="B94" s="65"/>
      <c r="C94" s="66"/>
      <c r="D94" s="70"/>
      <c r="E94" s="70"/>
      <c r="F94" s="70"/>
      <c r="G94" s="62"/>
      <c r="H94" s="62"/>
    </row>
    <row r="95" spans="1:8" ht="16" x14ac:dyDescent="0.2">
      <c r="A95" s="63" t="s">
        <v>3485</v>
      </c>
      <c r="B95" s="65"/>
      <c r="C95" s="66"/>
      <c r="D95" s="70"/>
      <c r="E95" s="70"/>
      <c r="F95" s="70"/>
      <c r="G95" s="62"/>
      <c r="H95" s="62"/>
    </row>
    <row r="96" spans="1:8" ht="16" x14ac:dyDescent="0.2">
      <c r="A96" s="66" t="s">
        <v>3486</v>
      </c>
      <c r="B96" s="65" t="s">
        <v>165</v>
      </c>
      <c r="C96" s="66">
        <v>100</v>
      </c>
      <c r="D96" s="70"/>
      <c r="E96" s="70"/>
      <c r="F96" s="70"/>
      <c r="G96" s="77" t="s">
        <v>3487</v>
      </c>
      <c r="H96" s="62"/>
    </row>
    <row r="97" spans="1:8" ht="16" x14ac:dyDescent="0.2">
      <c r="A97" s="66" t="s">
        <v>3488</v>
      </c>
      <c r="B97" s="65" t="s">
        <v>3320</v>
      </c>
      <c r="C97" s="66">
        <v>100</v>
      </c>
      <c r="D97" s="70"/>
      <c r="E97" s="70"/>
      <c r="F97" s="70"/>
      <c r="G97" s="77" t="s">
        <v>3489</v>
      </c>
      <c r="H97" s="62"/>
    </row>
    <row r="98" spans="1:8" ht="16" x14ac:dyDescent="0.2">
      <c r="A98" s="66" t="s">
        <v>3490</v>
      </c>
      <c r="B98" s="65" t="s">
        <v>3491</v>
      </c>
      <c r="C98" s="66">
        <v>100</v>
      </c>
      <c r="D98" s="70"/>
      <c r="E98" s="70"/>
      <c r="F98" s="70"/>
      <c r="G98" s="77" t="s">
        <v>3492</v>
      </c>
      <c r="H98" s="62"/>
    </row>
    <row r="99" spans="1:8" ht="16" x14ac:dyDescent="0.2">
      <c r="A99" s="66"/>
      <c r="B99" s="65"/>
      <c r="C99" s="66"/>
      <c r="D99" s="70"/>
      <c r="E99" s="70"/>
      <c r="F99" s="70"/>
      <c r="G99" s="62"/>
      <c r="H99" s="62"/>
    </row>
    <row r="100" spans="1:8" ht="16" x14ac:dyDescent="0.2">
      <c r="A100" s="63" t="s">
        <v>3493</v>
      </c>
      <c r="B100" s="65"/>
      <c r="C100" s="66"/>
      <c r="D100" s="70"/>
      <c r="E100" s="70"/>
      <c r="F100" s="70"/>
      <c r="G100" s="62"/>
      <c r="H100" s="62"/>
    </row>
    <row r="101" spans="1:8" ht="16" x14ac:dyDescent="0.2">
      <c r="A101" s="66" t="s">
        <v>3494</v>
      </c>
      <c r="B101" s="65" t="s">
        <v>164</v>
      </c>
      <c r="C101" s="66">
        <v>78</v>
      </c>
      <c r="D101" s="70"/>
      <c r="E101" s="70">
        <v>22</v>
      </c>
      <c r="F101" s="70"/>
      <c r="G101" s="77" t="s">
        <v>3495</v>
      </c>
      <c r="H101" s="62"/>
    </row>
    <row r="102" spans="1:8" ht="16" x14ac:dyDescent="0.15">
      <c r="A102" s="66" t="s">
        <v>3496</v>
      </c>
      <c r="B102" s="65" t="s">
        <v>3092</v>
      </c>
      <c r="C102" s="66">
        <v>80</v>
      </c>
      <c r="D102" s="70"/>
      <c r="E102" s="70">
        <v>19.57</v>
      </c>
      <c r="F102" s="70"/>
      <c r="G102" s="79" t="s">
        <v>3497</v>
      </c>
      <c r="H102" s="79" t="s">
        <v>2804</v>
      </c>
    </row>
    <row r="103" spans="1:8" ht="16" x14ac:dyDescent="0.2">
      <c r="A103" s="66" t="s">
        <v>3498</v>
      </c>
      <c r="B103" s="65" t="s">
        <v>164</v>
      </c>
      <c r="C103" s="66">
        <v>67.23</v>
      </c>
      <c r="D103" s="70"/>
      <c r="E103" s="70">
        <v>11.28</v>
      </c>
      <c r="F103" s="70">
        <v>21.47</v>
      </c>
      <c r="G103" s="79" t="s">
        <v>3499</v>
      </c>
      <c r="H103" s="62"/>
    </row>
    <row r="104" spans="1:8" ht="16" x14ac:dyDescent="0.2">
      <c r="A104" s="66"/>
      <c r="B104" s="65"/>
      <c r="C104" s="66"/>
      <c r="D104" s="70"/>
      <c r="E104" s="70"/>
      <c r="F104" s="70"/>
      <c r="G104" s="62"/>
      <c r="H104" s="62"/>
    </row>
    <row r="105" spans="1:8" ht="16" x14ac:dyDescent="0.2">
      <c r="A105" s="63" t="s">
        <v>3500</v>
      </c>
      <c r="B105" s="65"/>
      <c r="C105" s="66"/>
      <c r="D105" s="70"/>
      <c r="E105" s="70"/>
      <c r="F105" s="70"/>
      <c r="G105" s="62"/>
      <c r="H105" s="62"/>
    </row>
    <row r="106" spans="1:8" ht="16" x14ac:dyDescent="0.2">
      <c r="A106" s="66" t="s">
        <v>3501</v>
      </c>
      <c r="B106" s="65" t="s">
        <v>1532</v>
      </c>
      <c r="C106" s="66">
        <v>91.5</v>
      </c>
      <c r="D106" s="70"/>
      <c r="E106" s="70">
        <v>6.75</v>
      </c>
      <c r="F106" s="70">
        <v>1.75</v>
      </c>
      <c r="G106" s="77" t="s">
        <v>3502</v>
      </c>
      <c r="H106" s="62"/>
    </row>
    <row r="107" spans="1:8" ht="16" x14ac:dyDescent="0.2">
      <c r="A107" s="66" t="s">
        <v>3503</v>
      </c>
      <c r="B107" s="65" t="s">
        <v>3504</v>
      </c>
      <c r="C107" s="76">
        <v>87.67</v>
      </c>
      <c r="D107" s="70"/>
      <c r="E107" s="70">
        <v>9.83</v>
      </c>
      <c r="F107" s="70">
        <v>2.5</v>
      </c>
      <c r="G107" s="77" t="s">
        <v>3505</v>
      </c>
      <c r="H107" s="73" t="s">
        <v>3506</v>
      </c>
    </row>
    <row r="108" spans="1:8" ht="16" x14ac:dyDescent="0.2">
      <c r="A108" s="66"/>
      <c r="B108" s="65"/>
      <c r="C108" s="66"/>
      <c r="D108" s="70"/>
      <c r="E108" s="70"/>
      <c r="F108" s="70"/>
      <c r="G108" s="62"/>
      <c r="H108" s="62"/>
    </row>
    <row r="109" spans="1:8" ht="16" x14ac:dyDescent="0.2">
      <c r="A109" s="63" t="s">
        <v>3507</v>
      </c>
      <c r="B109" s="65"/>
      <c r="C109" s="66"/>
      <c r="D109" s="70"/>
      <c r="E109" s="70"/>
      <c r="F109" s="70"/>
      <c r="G109" s="62"/>
      <c r="H109" s="62"/>
    </row>
    <row r="110" spans="1:8" ht="16" x14ac:dyDescent="0.15">
      <c r="A110" s="66" t="s">
        <v>3508</v>
      </c>
      <c r="B110" s="65" t="s">
        <v>469</v>
      </c>
      <c r="C110" s="66">
        <v>86.47</v>
      </c>
      <c r="D110" s="70"/>
      <c r="E110" s="70">
        <v>13.53</v>
      </c>
      <c r="F110" s="70"/>
      <c r="G110" s="77" t="s">
        <v>3509</v>
      </c>
      <c r="H110" s="79" t="s">
        <v>2706</v>
      </c>
    </row>
    <row r="111" spans="1:8" ht="16" x14ac:dyDescent="0.2">
      <c r="A111" s="66" t="s">
        <v>3510</v>
      </c>
      <c r="B111" s="65" t="s">
        <v>3320</v>
      </c>
      <c r="C111" s="66">
        <v>85</v>
      </c>
      <c r="D111" s="70"/>
      <c r="E111" s="70">
        <v>15</v>
      </c>
      <c r="F111" s="70"/>
      <c r="G111" s="77" t="s">
        <v>3511</v>
      </c>
      <c r="H111" s="62"/>
    </row>
    <row r="112" spans="1:8" ht="16" x14ac:dyDescent="0.2">
      <c r="A112" s="66" t="s">
        <v>3512</v>
      </c>
      <c r="B112" s="65" t="s">
        <v>3320</v>
      </c>
      <c r="C112" s="66">
        <v>82.45</v>
      </c>
      <c r="D112" s="70">
        <v>10.3</v>
      </c>
      <c r="E112" s="70">
        <v>4.0999999999999996</v>
      </c>
      <c r="F112" s="70">
        <v>3.15</v>
      </c>
      <c r="G112" s="77" t="s">
        <v>3513</v>
      </c>
      <c r="H112" s="62"/>
    </row>
    <row r="113" spans="1:8" ht="16" x14ac:dyDescent="0.2">
      <c r="A113" s="66" t="s">
        <v>3514</v>
      </c>
      <c r="B113" s="65" t="s">
        <v>3320</v>
      </c>
      <c r="C113" s="66">
        <v>91.4</v>
      </c>
      <c r="D113" s="70">
        <v>5.53</v>
      </c>
      <c r="E113" s="70">
        <v>1.7</v>
      </c>
      <c r="F113" s="70">
        <v>1.37</v>
      </c>
      <c r="G113" s="77" t="s">
        <v>3515</v>
      </c>
      <c r="H113" s="62"/>
    </row>
  </sheetData>
  <pageMargins left="0.75" right="0.75" top="1" bottom="1"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E33"/>
  <sheetViews>
    <sheetView workbookViewId="0">
      <selection activeCell="A2" sqref="A2"/>
    </sheetView>
  </sheetViews>
  <sheetFormatPr baseColWidth="10" defaultColWidth="11.5" defaultRowHeight="13" x14ac:dyDescent="0.15"/>
  <cols>
    <col min="1" max="1" width="35.6640625" bestFit="1" customWidth="1"/>
    <col min="2" max="2" width="13.83203125" bestFit="1" customWidth="1"/>
  </cols>
  <sheetData>
    <row r="2" spans="1:5" ht="16" x14ac:dyDescent="0.2">
      <c r="A2" s="102" t="s">
        <v>4841</v>
      </c>
    </row>
    <row r="4" spans="1:5" s="1" customFormat="1" x14ac:dyDescent="0.15">
      <c r="A4" s="1" t="s">
        <v>3988</v>
      </c>
      <c r="B4" s="1" t="s">
        <v>1519</v>
      </c>
      <c r="C4" s="1" t="s">
        <v>2161</v>
      </c>
      <c r="D4" s="1" t="s">
        <v>2162</v>
      </c>
    </row>
    <row r="5" spans="1:5" x14ac:dyDescent="0.15">
      <c r="A5" t="s">
        <v>3989</v>
      </c>
      <c r="B5" t="s">
        <v>1520</v>
      </c>
      <c r="C5">
        <v>89</v>
      </c>
      <c r="D5">
        <v>11</v>
      </c>
      <c r="E5" t="s">
        <v>3994</v>
      </c>
    </row>
    <row r="6" spans="1:5" x14ac:dyDescent="0.15">
      <c r="A6" t="s">
        <v>3990</v>
      </c>
      <c r="B6" t="s">
        <v>1520</v>
      </c>
      <c r="C6">
        <v>85</v>
      </c>
      <c r="D6">
        <v>15</v>
      </c>
    </row>
    <row r="7" spans="1:5" x14ac:dyDescent="0.15">
      <c r="A7" t="s">
        <v>3991</v>
      </c>
      <c r="B7" t="s">
        <v>1520</v>
      </c>
      <c r="C7">
        <v>97.75</v>
      </c>
      <c r="D7">
        <v>2.25</v>
      </c>
    </row>
    <row r="8" spans="1:5" x14ac:dyDescent="0.15">
      <c r="A8" t="s">
        <v>3992</v>
      </c>
      <c r="B8" t="s">
        <v>1520</v>
      </c>
      <c r="C8">
        <v>87</v>
      </c>
      <c r="D8">
        <v>13</v>
      </c>
    </row>
    <row r="9" spans="1:5" x14ac:dyDescent="0.15">
      <c r="A9" t="s">
        <v>3993</v>
      </c>
      <c r="B9" t="s">
        <v>1520</v>
      </c>
      <c r="C9">
        <v>91</v>
      </c>
      <c r="D9">
        <v>9</v>
      </c>
    </row>
    <row r="10" spans="1:5" x14ac:dyDescent="0.15">
      <c r="A10" t="s">
        <v>3997</v>
      </c>
      <c r="B10" t="s">
        <v>3996</v>
      </c>
      <c r="C10">
        <v>87.47</v>
      </c>
      <c r="D10">
        <v>15.53</v>
      </c>
      <c r="E10" t="s">
        <v>4002</v>
      </c>
    </row>
    <row r="11" spans="1:5" x14ac:dyDescent="0.15">
      <c r="A11" t="s">
        <v>3998</v>
      </c>
      <c r="B11" t="s">
        <v>3996</v>
      </c>
      <c r="C11">
        <v>85</v>
      </c>
      <c r="D11">
        <v>15</v>
      </c>
    </row>
    <row r="12" spans="1:5" x14ac:dyDescent="0.15">
      <c r="A12" t="s">
        <v>3999</v>
      </c>
      <c r="B12" t="s">
        <v>3996</v>
      </c>
      <c r="C12">
        <v>95</v>
      </c>
      <c r="D12">
        <v>5</v>
      </c>
    </row>
    <row r="13" spans="1:5" x14ac:dyDescent="0.15">
      <c r="A13" t="s">
        <v>4000</v>
      </c>
      <c r="B13" t="s">
        <v>3996</v>
      </c>
      <c r="C13">
        <v>90</v>
      </c>
      <c r="D13">
        <v>10</v>
      </c>
    </row>
    <row r="14" spans="1:5" x14ac:dyDescent="0.15">
      <c r="A14" t="s">
        <v>4001</v>
      </c>
      <c r="B14" t="s">
        <v>3996</v>
      </c>
      <c r="C14">
        <v>96</v>
      </c>
      <c r="D14">
        <v>4</v>
      </c>
    </row>
    <row r="15" spans="1:5" x14ac:dyDescent="0.15">
      <c r="A15" t="s">
        <v>4003</v>
      </c>
      <c r="B15" t="s">
        <v>1544</v>
      </c>
      <c r="C15">
        <v>84</v>
      </c>
      <c r="D15">
        <v>16</v>
      </c>
      <c r="E15" t="s">
        <v>4004</v>
      </c>
    </row>
    <row r="16" spans="1:5" x14ac:dyDescent="0.15">
      <c r="A16" t="s">
        <v>4005</v>
      </c>
      <c r="B16" t="s">
        <v>4006</v>
      </c>
      <c r="C16">
        <v>92</v>
      </c>
      <c r="D16">
        <v>8</v>
      </c>
      <c r="E16" t="s">
        <v>4011</v>
      </c>
    </row>
    <row r="17" spans="1:5" x14ac:dyDescent="0.15">
      <c r="A17" t="s">
        <v>4007</v>
      </c>
      <c r="B17" t="s">
        <v>4006</v>
      </c>
      <c r="C17">
        <v>84.78</v>
      </c>
      <c r="D17">
        <v>15.22</v>
      </c>
    </row>
    <row r="18" spans="1:5" x14ac:dyDescent="0.15">
      <c r="A18" t="s">
        <v>4008</v>
      </c>
      <c r="B18" t="s">
        <v>4006</v>
      </c>
      <c r="C18">
        <v>84.8</v>
      </c>
      <c r="D18">
        <v>15.2</v>
      </c>
    </row>
    <row r="19" spans="1:5" x14ac:dyDescent="0.15">
      <c r="A19" t="s">
        <v>4009</v>
      </c>
      <c r="B19" t="s">
        <v>4006</v>
      </c>
      <c r="C19">
        <v>89.97</v>
      </c>
      <c r="D19">
        <v>10.029999999999999</v>
      </c>
    </row>
    <row r="20" spans="1:5" x14ac:dyDescent="0.15">
      <c r="A20" t="s">
        <v>4010</v>
      </c>
      <c r="B20" t="s">
        <v>4006</v>
      </c>
      <c r="C20">
        <v>90.33</v>
      </c>
      <c r="D20">
        <v>9.67</v>
      </c>
    </row>
    <row r="21" spans="1:5" x14ac:dyDescent="0.15">
      <c r="A21" t="s">
        <v>3995</v>
      </c>
      <c r="B21" t="s">
        <v>4006</v>
      </c>
      <c r="C21">
        <v>85</v>
      </c>
      <c r="D21">
        <v>15</v>
      </c>
    </row>
    <row r="22" spans="1:5" x14ac:dyDescent="0.15">
      <c r="A22" t="s">
        <v>4012</v>
      </c>
      <c r="B22" t="s">
        <v>1552</v>
      </c>
      <c r="C22">
        <v>88.02</v>
      </c>
      <c r="D22">
        <v>11.98</v>
      </c>
      <c r="E22" t="s">
        <v>4019</v>
      </c>
    </row>
    <row r="23" spans="1:5" x14ac:dyDescent="0.15">
      <c r="A23" t="s">
        <v>3995</v>
      </c>
      <c r="B23" t="s">
        <v>1552</v>
      </c>
      <c r="C23">
        <v>88.75</v>
      </c>
      <c r="D23">
        <v>11.25</v>
      </c>
    </row>
    <row r="24" spans="1:5" x14ac:dyDescent="0.15">
      <c r="A24" t="s">
        <v>3995</v>
      </c>
      <c r="B24" t="s">
        <v>1552</v>
      </c>
      <c r="C24">
        <v>87.44</v>
      </c>
      <c r="D24">
        <v>12.56</v>
      </c>
    </row>
    <row r="25" spans="1:5" x14ac:dyDescent="0.15">
      <c r="A25" t="s">
        <v>4013</v>
      </c>
      <c r="B25" t="s">
        <v>1552</v>
      </c>
      <c r="C25">
        <v>92.75</v>
      </c>
      <c r="D25">
        <v>7.25</v>
      </c>
    </row>
    <row r="26" spans="1:5" x14ac:dyDescent="0.15">
      <c r="A26" t="s">
        <v>4013</v>
      </c>
      <c r="B26" t="s">
        <v>1552</v>
      </c>
      <c r="C26">
        <v>97.94</v>
      </c>
      <c r="D26">
        <v>2.06</v>
      </c>
    </row>
    <row r="27" spans="1:5" x14ac:dyDescent="0.15">
      <c r="A27" t="s">
        <v>4014</v>
      </c>
      <c r="B27" t="s">
        <v>1552</v>
      </c>
      <c r="C27">
        <v>90.3</v>
      </c>
      <c r="D27">
        <v>9.6999999999999993</v>
      </c>
    </row>
    <row r="28" spans="1:5" x14ac:dyDescent="0.15">
      <c r="A28" t="s">
        <v>4015</v>
      </c>
      <c r="B28" t="s">
        <v>1552</v>
      </c>
      <c r="C28">
        <v>94.49</v>
      </c>
      <c r="D28">
        <v>5.51</v>
      </c>
    </row>
    <row r="29" spans="1:5" x14ac:dyDescent="0.15">
      <c r="A29" t="s">
        <v>4016</v>
      </c>
      <c r="B29" t="s">
        <v>1552</v>
      </c>
      <c r="C29">
        <v>88.81</v>
      </c>
      <c r="D29">
        <v>10.6</v>
      </c>
    </row>
    <row r="30" spans="1:5" x14ac:dyDescent="0.15">
      <c r="A30" t="s">
        <v>4017</v>
      </c>
      <c r="B30" t="s">
        <v>1552</v>
      </c>
      <c r="C30">
        <v>90.35</v>
      </c>
      <c r="D30">
        <v>9.65</v>
      </c>
    </row>
    <row r="31" spans="1:5" x14ac:dyDescent="0.15">
      <c r="A31" t="s">
        <v>4018</v>
      </c>
      <c r="B31" t="s">
        <v>1552</v>
      </c>
      <c r="C31">
        <v>88.88</v>
      </c>
      <c r="D31">
        <v>11.12</v>
      </c>
    </row>
    <row r="32" spans="1:5" x14ac:dyDescent="0.15">
      <c r="A32" t="s">
        <v>4020</v>
      </c>
      <c r="B32" t="s">
        <v>4021</v>
      </c>
      <c r="C32">
        <v>92.42</v>
      </c>
      <c r="D32">
        <v>7.21</v>
      </c>
      <c r="E32" t="s">
        <v>4022</v>
      </c>
    </row>
    <row r="33" spans="1:4" x14ac:dyDescent="0.15">
      <c r="A33" t="s">
        <v>4023</v>
      </c>
      <c r="B33" t="s">
        <v>4024</v>
      </c>
      <c r="C33">
        <v>94.95</v>
      </c>
      <c r="D33">
        <v>5.05</v>
      </c>
    </row>
  </sheetData>
  <pageMargins left="0.75" right="0.75" top="1" bottom="1"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F52"/>
  <sheetViews>
    <sheetView workbookViewId="0">
      <selection activeCell="A2" sqref="A2"/>
    </sheetView>
  </sheetViews>
  <sheetFormatPr baseColWidth="10" defaultColWidth="8.83203125" defaultRowHeight="13" x14ac:dyDescent="0.15"/>
  <cols>
    <col min="1" max="1" width="31.33203125" customWidth="1"/>
    <col min="2" max="2" width="27.83203125" bestFit="1" customWidth="1"/>
    <col min="3" max="3" width="10.1640625" bestFit="1" customWidth="1"/>
    <col min="6" max="6" width="23" style="3" bestFit="1" customWidth="1"/>
  </cols>
  <sheetData>
    <row r="2" spans="1:6" ht="16" x14ac:dyDescent="0.2">
      <c r="A2" s="81" t="s">
        <v>4842</v>
      </c>
    </row>
    <row r="4" spans="1:6" x14ac:dyDescent="0.15">
      <c r="C4" s="2" t="s">
        <v>2161</v>
      </c>
      <c r="D4" s="2" t="s">
        <v>2162</v>
      </c>
      <c r="E4" s="2" t="s">
        <v>2164</v>
      </c>
      <c r="F4" s="2" t="s">
        <v>2165</v>
      </c>
    </row>
    <row r="5" spans="1:6" x14ac:dyDescent="0.15">
      <c r="A5" s="1" t="s">
        <v>2809</v>
      </c>
    </row>
    <row r="6" spans="1:6" x14ac:dyDescent="0.15">
      <c r="A6">
        <v>1</v>
      </c>
      <c r="B6" t="s">
        <v>2810</v>
      </c>
      <c r="C6">
        <v>98.64</v>
      </c>
      <c r="D6">
        <v>1.19</v>
      </c>
      <c r="F6" s="3">
        <v>0.746</v>
      </c>
    </row>
    <row r="7" spans="1:6" x14ac:dyDescent="0.15">
      <c r="A7" s="1" t="s">
        <v>2811</v>
      </c>
    </row>
    <row r="8" spans="1:6" x14ac:dyDescent="0.15">
      <c r="A8" s="1" t="s">
        <v>2812</v>
      </c>
    </row>
    <row r="9" spans="1:6" x14ac:dyDescent="0.15">
      <c r="A9">
        <v>2</v>
      </c>
      <c r="B9" t="s">
        <v>2813</v>
      </c>
      <c r="C9">
        <v>86.9</v>
      </c>
      <c r="D9">
        <v>13.1</v>
      </c>
    </row>
    <row r="10" spans="1:6" x14ac:dyDescent="0.15">
      <c r="A10">
        <v>3</v>
      </c>
      <c r="B10" t="s">
        <v>2814</v>
      </c>
      <c r="C10">
        <v>84.16</v>
      </c>
      <c r="D10">
        <v>15.84</v>
      </c>
    </row>
    <row r="11" spans="1:6" x14ac:dyDescent="0.15">
      <c r="A11">
        <v>4</v>
      </c>
      <c r="B11" t="s">
        <v>2815</v>
      </c>
      <c r="C11">
        <v>84</v>
      </c>
      <c r="D11">
        <v>16</v>
      </c>
    </row>
    <row r="12" spans="1:6" x14ac:dyDescent="0.15">
      <c r="A12">
        <v>5</v>
      </c>
      <c r="B12" t="s">
        <v>2816</v>
      </c>
      <c r="C12">
        <v>80.400000000000006</v>
      </c>
      <c r="D12">
        <v>19.600000000000001</v>
      </c>
    </row>
    <row r="13" spans="1:6" x14ac:dyDescent="0.15">
      <c r="A13">
        <v>6</v>
      </c>
      <c r="B13" t="s">
        <v>2817</v>
      </c>
      <c r="C13">
        <v>78.08</v>
      </c>
      <c r="D13">
        <v>21.92</v>
      </c>
    </row>
    <row r="14" spans="1:6" x14ac:dyDescent="0.15">
      <c r="A14">
        <v>7</v>
      </c>
      <c r="B14" t="s">
        <v>2818</v>
      </c>
      <c r="C14">
        <v>87.36</v>
      </c>
      <c r="D14">
        <v>12.64</v>
      </c>
    </row>
    <row r="15" spans="1:6" x14ac:dyDescent="0.15">
      <c r="A15">
        <v>8</v>
      </c>
      <c r="B15" t="s">
        <v>2819</v>
      </c>
      <c r="C15">
        <v>90</v>
      </c>
      <c r="D15">
        <v>10</v>
      </c>
    </row>
    <row r="16" spans="1:6" x14ac:dyDescent="0.15">
      <c r="A16" s="1" t="s">
        <v>2820</v>
      </c>
    </row>
    <row r="17" spans="1:6" x14ac:dyDescent="0.15">
      <c r="A17">
        <v>9</v>
      </c>
      <c r="B17" t="s">
        <v>2821</v>
      </c>
      <c r="F17" s="3">
        <v>18.8</v>
      </c>
    </row>
    <row r="18" spans="1:6" x14ac:dyDescent="0.15">
      <c r="A18">
        <v>10</v>
      </c>
      <c r="B18" t="s">
        <v>2822</v>
      </c>
      <c r="F18" s="3">
        <v>18.8</v>
      </c>
    </row>
    <row r="19" spans="1:6" x14ac:dyDescent="0.15">
      <c r="A19" s="1" t="s">
        <v>2823</v>
      </c>
    </row>
    <row r="20" spans="1:6" x14ac:dyDescent="0.15">
      <c r="A20">
        <v>11</v>
      </c>
      <c r="B20" t="s">
        <v>2824</v>
      </c>
      <c r="C20">
        <v>71.2</v>
      </c>
      <c r="D20">
        <v>15.6</v>
      </c>
      <c r="E20">
        <v>13.2</v>
      </c>
    </row>
    <row r="21" spans="1:6" x14ac:dyDescent="0.15">
      <c r="A21" s="1" t="s">
        <v>2825</v>
      </c>
    </row>
    <row r="22" spans="1:6" x14ac:dyDescent="0.15">
      <c r="A22">
        <v>12</v>
      </c>
      <c r="B22" t="s">
        <v>2826</v>
      </c>
      <c r="C22">
        <v>74.8</v>
      </c>
      <c r="D22">
        <v>24.08</v>
      </c>
      <c r="F22" s="3">
        <v>1.1200000000000001</v>
      </c>
    </row>
    <row r="23" spans="1:6" x14ac:dyDescent="0.15">
      <c r="A23" s="1" t="s">
        <v>2827</v>
      </c>
    </row>
    <row r="24" spans="1:6" x14ac:dyDescent="0.15">
      <c r="A24">
        <v>13</v>
      </c>
      <c r="B24" t="s">
        <v>2828</v>
      </c>
      <c r="C24">
        <v>83.6</v>
      </c>
      <c r="D24">
        <v>10.8</v>
      </c>
      <c r="E24">
        <v>5.6</v>
      </c>
    </row>
    <row r="25" spans="1:6" x14ac:dyDescent="0.15">
      <c r="A25">
        <v>14</v>
      </c>
      <c r="B25" t="s">
        <v>2829</v>
      </c>
      <c r="C25">
        <v>89.44</v>
      </c>
      <c r="D25">
        <v>6.32</v>
      </c>
      <c r="E25">
        <v>4.24</v>
      </c>
    </row>
    <row r="26" spans="1:6" x14ac:dyDescent="0.15">
      <c r="A26">
        <v>15</v>
      </c>
      <c r="B26" t="s">
        <v>2830</v>
      </c>
      <c r="C26">
        <v>97.32</v>
      </c>
      <c r="D26">
        <v>1.96</v>
      </c>
      <c r="E26">
        <v>0.72</v>
      </c>
    </row>
    <row r="27" spans="1:6" x14ac:dyDescent="0.15">
      <c r="A27">
        <v>16</v>
      </c>
      <c r="B27" t="s">
        <v>2831</v>
      </c>
      <c r="C27">
        <v>88.15</v>
      </c>
      <c r="D27">
        <v>11.85</v>
      </c>
    </row>
    <row r="30" spans="1:6" x14ac:dyDescent="0.15">
      <c r="A30" s="1" t="s">
        <v>2832</v>
      </c>
      <c r="B30" s="1" t="s">
        <v>2833</v>
      </c>
      <c r="C30" s="1" t="s">
        <v>1519</v>
      </c>
      <c r="D30" s="2" t="s">
        <v>2161</v>
      </c>
      <c r="E30" s="2" t="s">
        <v>2162</v>
      </c>
      <c r="F30" s="2" t="s">
        <v>1270</v>
      </c>
    </row>
    <row r="31" spans="1:6" x14ac:dyDescent="0.15">
      <c r="A31" t="s">
        <v>2834</v>
      </c>
      <c r="B31" t="s">
        <v>2835</v>
      </c>
      <c r="C31" t="s">
        <v>1520</v>
      </c>
      <c r="D31">
        <v>89</v>
      </c>
      <c r="E31">
        <v>11</v>
      </c>
      <c r="F31" s="3" t="s">
        <v>2836</v>
      </c>
    </row>
    <row r="32" spans="1:6" x14ac:dyDescent="0.15">
      <c r="A32" t="s">
        <v>2834</v>
      </c>
      <c r="B32" t="s">
        <v>2837</v>
      </c>
      <c r="C32" t="s">
        <v>2838</v>
      </c>
      <c r="D32">
        <v>85</v>
      </c>
      <c r="E32">
        <v>15</v>
      </c>
      <c r="F32" s="3" t="s">
        <v>2839</v>
      </c>
    </row>
    <row r="33" spans="1:6" x14ac:dyDescent="0.15">
      <c r="A33" t="s">
        <v>2834</v>
      </c>
      <c r="B33" t="s">
        <v>2840</v>
      </c>
      <c r="C33" t="s">
        <v>2838</v>
      </c>
      <c r="D33">
        <v>84.8</v>
      </c>
      <c r="E33">
        <v>15.2</v>
      </c>
      <c r="F33" s="3" t="s">
        <v>2841</v>
      </c>
    </row>
    <row r="34" spans="1:6" x14ac:dyDescent="0.15">
      <c r="A34" t="s">
        <v>2834</v>
      </c>
      <c r="B34" t="s">
        <v>2840</v>
      </c>
      <c r="C34" t="s">
        <v>2838</v>
      </c>
      <c r="D34">
        <v>84.78</v>
      </c>
      <c r="E34">
        <v>15.22</v>
      </c>
      <c r="F34" s="3" t="s">
        <v>2842</v>
      </c>
    </row>
    <row r="35" spans="1:6" x14ac:dyDescent="0.15">
      <c r="A35" t="s">
        <v>2834</v>
      </c>
      <c r="B35" t="s">
        <v>2843</v>
      </c>
      <c r="C35" t="s">
        <v>1544</v>
      </c>
      <c r="D35">
        <v>84</v>
      </c>
      <c r="E35">
        <v>16</v>
      </c>
      <c r="F35" s="3" t="s">
        <v>1491</v>
      </c>
    </row>
    <row r="36" spans="1:6" x14ac:dyDescent="0.15">
      <c r="A36" t="s">
        <v>2834</v>
      </c>
      <c r="B36" t="s">
        <v>2844</v>
      </c>
      <c r="C36" t="s">
        <v>2845</v>
      </c>
      <c r="D36">
        <v>84.16</v>
      </c>
      <c r="E36">
        <v>15.84</v>
      </c>
      <c r="F36" s="3" t="s">
        <v>2846</v>
      </c>
    </row>
    <row r="37" spans="1:6" x14ac:dyDescent="0.15">
      <c r="A37" t="s">
        <v>2834</v>
      </c>
      <c r="B37" t="s">
        <v>2847</v>
      </c>
      <c r="C37" t="s">
        <v>1552</v>
      </c>
      <c r="D37">
        <v>88.02</v>
      </c>
      <c r="E37">
        <v>11.98</v>
      </c>
      <c r="F37" s="3" t="s">
        <v>2848</v>
      </c>
    </row>
    <row r="38" spans="1:6" x14ac:dyDescent="0.15">
      <c r="A38" t="s">
        <v>2834</v>
      </c>
      <c r="B38" t="s">
        <v>2847</v>
      </c>
      <c r="C38" t="s">
        <v>1552</v>
      </c>
      <c r="D38">
        <v>88.75</v>
      </c>
      <c r="E38">
        <v>11.25</v>
      </c>
      <c r="F38" s="3" t="s">
        <v>2849</v>
      </c>
    </row>
    <row r="39" spans="1:6" x14ac:dyDescent="0.15">
      <c r="A39" t="s">
        <v>2834</v>
      </c>
      <c r="B39" t="s">
        <v>2847</v>
      </c>
      <c r="C39" t="s">
        <v>1552</v>
      </c>
      <c r="D39">
        <v>87.44</v>
      </c>
      <c r="E39">
        <v>12.56</v>
      </c>
      <c r="F39" s="3" t="s">
        <v>2850</v>
      </c>
    </row>
    <row r="40" spans="1:6" x14ac:dyDescent="0.15">
      <c r="A40" t="s">
        <v>2851</v>
      </c>
      <c r="B40" t="s">
        <v>2840</v>
      </c>
      <c r="C40" t="s">
        <v>2852</v>
      </c>
      <c r="D40">
        <v>84.78</v>
      </c>
      <c r="E40">
        <v>15.22</v>
      </c>
      <c r="F40" s="3" t="s">
        <v>2842</v>
      </c>
    </row>
    <row r="41" spans="1:6" x14ac:dyDescent="0.15">
      <c r="A41" t="s">
        <v>2851</v>
      </c>
      <c r="B41" t="s">
        <v>2853</v>
      </c>
      <c r="C41" t="s">
        <v>2845</v>
      </c>
      <c r="D41">
        <v>90</v>
      </c>
      <c r="E41">
        <v>10</v>
      </c>
      <c r="F41" s="3" t="s">
        <v>2854</v>
      </c>
    </row>
    <row r="42" spans="1:6" x14ac:dyDescent="0.15">
      <c r="A42" t="s">
        <v>2855</v>
      </c>
      <c r="B42" t="s">
        <v>2856</v>
      </c>
      <c r="C42" t="s">
        <v>2845</v>
      </c>
      <c r="D42">
        <v>86.9</v>
      </c>
      <c r="E42">
        <v>13.1</v>
      </c>
      <c r="F42" s="3" t="s">
        <v>2857</v>
      </c>
    </row>
    <row r="43" spans="1:6" x14ac:dyDescent="0.15">
      <c r="A43" t="s">
        <v>2858</v>
      </c>
      <c r="B43" t="s">
        <v>2840</v>
      </c>
      <c r="C43" t="s">
        <v>1520</v>
      </c>
      <c r="D43">
        <v>87</v>
      </c>
      <c r="E43">
        <v>13</v>
      </c>
      <c r="F43" s="3" t="s">
        <v>2859</v>
      </c>
    </row>
    <row r="44" spans="1:6" x14ac:dyDescent="0.15">
      <c r="A44" t="s">
        <v>2858</v>
      </c>
      <c r="B44" t="s">
        <v>2835</v>
      </c>
      <c r="C44" t="s">
        <v>1520</v>
      </c>
      <c r="D44">
        <v>85</v>
      </c>
      <c r="E44">
        <v>15</v>
      </c>
      <c r="F44" s="3" t="s">
        <v>3148</v>
      </c>
    </row>
    <row r="45" spans="1:6" x14ac:dyDescent="0.15">
      <c r="A45" t="s">
        <v>2860</v>
      </c>
      <c r="B45" t="s">
        <v>2847</v>
      </c>
      <c r="C45" t="s">
        <v>1552</v>
      </c>
      <c r="D45">
        <v>90.3</v>
      </c>
      <c r="E45">
        <v>9.6999999999999993</v>
      </c>
      <c r="F45" s="3" t="s">
        <v>2861</v>
      </c>
    </row>
    <row r="46" spans="1:6" x14ac:dyDescent="0.15">
      <c r="A46" t="s">
        <v>2862</v>
      </c>
      <c r="B46" t="s">
        <v>2847</v>
      </c>
      <c r="C46" t="s">
        <v>1552</v>
      </c>
      <c r="D46">
        <v>92.75</v>
      </c>
      <c r="E46">
        <v>7.25</v>
      </c>
      <c r="F46" s="3" t="s">
        <v>3109</v>
      </c>
    </row>
    <row r="47" spans="1:6" x14ac:dyDescent="0.15">
      <c r="A47" t="s">
        <v>2862</v>
      </c>
      <c r="B47" t="s">
        <v>2847</v>
      </c>
      <c r="C47" t="s">
        <v>1552</v>
      </c>
      <c r="D47">
        <v>97.94</v>
      </c>
      <c r="E47">
        <v>2.06</v>
      </c>
      <c r="F47" s="3" t="s">
        <v>3108</v>
      </c>
    </row>
    <row r="48" spans="1:6" x14ac:dyDescent="0.15">
      <c r="A48" t="s">
        <v>2863</v>
      </c>
      <c r="B48" t="s">
        <v>2864</v>
      </c>
      <c r="C48" t="s">
        <v>2845</v>
      </c>
      <c r="D48">
        <v>84</v>
      </c>
      <c r="E48">
        <v>16</v>
      </c>
      <c r="F48" s="3" t="s">
        <v>2865</v>
      </c>
    </row>
    <row r="49" spans="1:6" x14ac:dyDescent="0.15">
      <c r="A49" t="s">
        <v>2866</v>
      </c>
      <c r="B49" t="s">
        <v>2867</v>
      </c>
      <c r="C49" t="s">
        <v>2845</v>
      </c>
      <c r="D49">
        <v>78.08</v>
      </c>
      <c r="E49">
        <v>21.92</v>
      </c>
      <c r="F49" s="3" t="s">
        <v>2868</v>
      </c>
    </row>
    <row r="50" spans="1:6" x14ac:dyDescent="0.15">
      <c r="A50" t="s">
        <v>2869</v>
      </c>
      <c r="B50" t="s">
        <v>2870</v>
      </c>
      <c r="C50" t="s">
        <v>2845</v>
      </c>
      <c r="D50">
        <v>80.400000000000006</v>
      </c>
      <c r="E50">
        <v>19.600000000000001</v>
      </c>
      <c r="F50" s="3" t="s">
        <v>2871</v>
      </c>
    </row>
    <row r="51" spans="1:6" x14ac:dyDescent="0.15">
      <c r="A51" t="s">
        <v>2872</v>
      </c>
      <c r="B51" t="s">
        <v>2873</v>
      </c>
      <c r="C51" t="s">
        <v>2845</v>
      </c>
      <c r="D51">
        <v>87.36</v>
      </c>
      <c r="E51">
        <v>12.64</v>
      </c>
      <c r="F51" s="3" t="s">
        <v>2874</v>
      </c>
    </row>
    <row r="52" spans="1:6" x14ac:dyDescent="0.15">
      <c r="A52" t="s">
        <v>2872</v>
      </c>
      <c r="B52" t="s">
        <v>2875</v>
      </c>
      <c r="C52" t="s">
        <v>2838</v>
      </c>
      <c r="D52">
        <v>90.3</v>
      </c>
      <c r="E52">
        <v>9.67</v>
      </c>
      <c r="F52" s="3" t="s">
        <v>2876</v>
      </c>
    </row>
  </sheetData>
  <phoneticPr fontId="3" type="noConversion"/>
  <pageMargins left="0.75" right="0.75" top="1" bottom="1"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F12"/>
  <sheetViews>
    <sheetView workbookViewId="0">
      <selection activeCell="A2" sqref="A2"/>
    </sheetView>
  </sheetViews>
  <sheetFormatPr baseColWidth="10" defaultColWidth="8.83203125" defaultRowHeight="13" x14ac:dyDescent="0.15"/>
  <cols>
    <col min="2" max="2" width="21.5" bestFit="1" customWidth="1"/>
  </cols>
  <sheetData>
    <row r="2" spans="1:6" ht="16" x14ac:dyDescent="0.2">
      <c r="A2" s="81" t="s">
        <v>4843</v>
      </c>
    </row>
    <row r="4" spans="1:6" x14ac:dyDescent="0.15">
      <c r="A4" s="27" t="s">
        <v>2877</v>
      </c>
    </row>
    <row r="5" spans="1:6" x14ac:dyDescent="0.15">
      <c r="B5" s="1" t="s">
        <v>2878</v>
      </c>
      <c r="C5" s="1" t="s">
        <v>2161</v>
      </c>
      <c r="D5" s="1" t="s">
        <v>2162</v>
      </c>
      <c r="E5" s="1" t="s">
        <v>2168</v>
      </c>
    </row>
    <row r="6" spans="1:6" x14ac:dyDescent="0.15">
      <c r="A6">
        <v>1</v>
      </c>
      <c r="B6" s="13" t="s">
        <v>2884</v>
      </c>
      <c r="C6">
        <v>81.239999999999995</v>
      </c>
      <c r="D6">
        <v>18.760000000000002</v>
      </c>
      <c r="E6" s="13" t="s">
        <v>2879</v>
      </c>
    </row>
    <row r="7" spans="1:6" x14ac:dyDescent="0.15">
      <c r="A7">
        <v>2</v>
      </c>
      <c r="B7" s="13" t="s">
        <v>2880</v>
      </c>
      <c r="C7">
        <v>89.29</v>
      </c>
      <c r="D7">
        <v>10.71</v>
      </c>
    </row>
    <row r="8" spans="1:6" x14ac:dyDescent="0.15">
      <c r="A8">
        <v>3</v>
      </c>
      <c r="B8" s="13" t="s">
        <v>2881</v>
      </c>
      <c r="C8">
        <v>90.52</v>
      </c>
      <c r="D8">
        <v>9.48</v>
      </c>
    </row>
    <row r="9" spans="1:6" x14ac:dyDescent="0.15">
      <c r="A9">
        <v>4</v>
      </c>
      <c r="B9" s="13" t="s">
        <v>2882</v>
      </c>
      <c r="C9">
        <v>82.8</v>
      </c>
      <c r="D9">
        <v>17.2</v>
      </c>
      <c r="E9" s="13" t="s">
        <v>2879</v>
      </c>
    </row>
    <row r="10" spans="1:6" x14ac:dyDescent="0.15">
      <c r="A10">
        <v>5</v>
      </c>
      <c r="B10" s="13" t="s">
        <v>2882</v>
      </c>
      <c r="C10">
        <v>80.290000000000006</v>
      </c>
      <c r="D10">
        <v>19.71</v>
      </c>
    </row>
    <row r="11" spans="1:6" x14ac:dyDescent="0.15">
      <c r="A11">
        <v>6</v>
      </c>
      <c r="B11" s="13" t="s">
        <v>2883</v>
      </c>
      <c r="C11" s="6">
        <v>90.44</v>
      </c>
      <c r="D11" s="6">
        <v>9.56</v>
      </c>
      <c r="E11" s="13" t="s">
        <v>2879</v>
      </c>
      <c r="F11" s="27" t="s">
        <v>2885</v>
      </c>
    </row>
    <row r="12" spans="1:6" x14ac:dyDescent="0.15">
      <c r="A12">
        <v>7</v>
      </c>
      <c r="B12" s="13" t="s">
        <v>2883</v>
      </c>
      <c r="C12" s="6">
        <v>88.02</v>
      </c>
      <c r="D12">
        <v>11.98</v>
      </c>
      <c r="E12" s="13" t="s">
        <v>2879</v>
      </c>
    </row>
  </sheetData>
  <phoneticPr fontId="3" type="noConversion"/>
  <pageMargins left="0.75" right="0.75" top="1" bottom="1"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8"/>
  <sheetViews>
    <sheetView workbookViewId="0">
      <selection activeCell="A14" sqref="A14"/>
    </sheetView>
  </sheetViews>
  <sheetFormatPr baseColWidth="10" defaultColWidth="8.83203125" defaultRowHeight="13" x14ac:dyDescent="0.15"/>
  <cols>
    <col min="2" max="2" width="18" bestFit="1" customWidth="1"/>
    <col min="3" max="3" width="42.33203125" bestFit="1" customWidth="1"/>
  </cols>
  <sheetData>
    <row r="2" spans="1:7" ht="16" x14ac:dyDescent="0.2">
      <c r="A2" s="102" t="s">
        <v>4805</v>
      </c>
    </row>
    <row r="4" spans="1:7" x14ac:dyDescent="0.15">
      <c r="A4" s="1" t="s">
        <v>1269</v>
      </c>
      <c r="B4" s="1" t="s">
        <v>1270</v>
      </c>
      <c r="C4" s="1" t="s">
        <v>1271</v>
      </c>
      <c r="D4" s="1" t="s">
        <v>1272</v>
      </c>
    </row>
    <row r="5" spans="1:7" x14ac:dyDescent="0.15">
      <c r="A5">
        <v>1</v>
      </c>
      <c r="B5" s="13" t="s">
        <v>1253</v>
      </c>
      <c r="C5" s="13" t="s">
        <v>1260</v>
      </c>
      <c r="D5">
        <v>0.83</v>
      </c>
    </row>
    <row r="6" spans="1:7" x14ac:dyDescent="0.15">
      <c r="A6">
        <v>2</v>
      </c>
      <c r="B6" s="13" t="s">
        <v>1253</v>
      </c>
      <c r="C6" s="13" t="s">
        <v>1261</v>
      </c>
      <c r="D6">
        <v>10.220000000000001</v>
      </c>
    </row>
    <row r="7" spans="1:7" x14ac:dyDescent="0.15">
      <c r="A7">
        <v>3</v>
      </c>
      <c r="B7" s="13" t="s">
        <v>1253</v>
      </c>
      <c r="C7" s="13" t="s">
        <v>1261</v>
      </c>
      <c r="D7">
        <v>7.83</v>
      </c>
    </row>
    <row r="8" spans="1:7" x14ac:dyDescent="0.15">
      <c r="A8">
        <v>4</v>
      </c>
      <c r="B8" s="13" t="s">
        <v>1253</v>
      </c>
      <c r="C8" s="13" t="s">
        <v>1262</v>
      </c>
      <c r="D8" s="12">
        <v>9</v>
      </c>
      <c r="E8" s="13" t="s">
        <v>2656</v>
      </c>
    </row>
    <row r="9" spans="1:7" x14ac:dyDescent="0.15">
      <c r="A9">
        <v>5</v>
      </c>
      <c r="B9" s="13" t="s">
        <v>1253</v>
      </c>
      <c r="C9" s="13" t="s">
        <v>1263</v>
      </c>
      <c r="D9">
        <v>0.42</v>
      </c>
    </row>
    <row r="10" spans="1:7" x14ac:dyDescent="0.15">
      <c r="A10">
        <v>6</v>
      </c>
      <c r="B10" s="13" t="s">
        <v>1264</v>
      </c>
      <c r="C10" s="13" t="s">
        <v>1267</v>
      </c>
      <c r="D10">
        <v>4.0069999999999997</v>
      </c>
    </row>
    <row r="11" spans="1:7" x14ac:dyDescent="0.15">
      <c r="A11">
        <v>7</v>
      </c>
      <c r="B11" s="13" t="s">
        <v>1266</v>
      </c>
      <c r="C11" s="13" t="s">
        <v>1265</v>
      </c>
      <c r="D11">
        <v>9</v>
      </c>
    </row>
    <row r="12" spans="1:7" x14ac:dyDescent="0.15">
      <c r="A12">
        <v>8</v>
      </c>
      <c r="B12" s="13" t="s">
        <v>1266</v>
      </c>
      <c r="C12" s="13" t="s">
        <v>1268</v>
      </c>
      <c r="D12">
        <v>24.3</v>
      </c>
    </row>
    <row r="14" spans="1:7" ht="16" x14ac:dyDescent="0.2">
      <c r="A14" s="102" t="s">
        <v>4806</v>
      </c>
    </row>
    <row r="15" spans="1:7" x14ac:dyDescent="0.15">
      <c r="D15" s="13" t="s">
        <v>1272</v>
      </c>
      <c r="E15" s="13" t="s">
        <v>1351</v>
      </c>
      <c r="F15" s="13" t="s">
        <v>1350</v>
      </c>
      <c r="G15" s="13" t="s">
        <v>2295</v>
      </c>
    </row>
    <row r="16" spans="1:7" x14ac:dyDescent="0.15">
      <c r="A16">
        <v>1</v>
      </c>
      <c r="B16" s="13" t="s">
        <v>1349</v>
      </c>
      <c r="C16" s="13" t="s">
        <v>1352</v>
      </c>
      <c r="D16">
        <v>4</v>
      </c>
      <c r="E16">
        <v>2.78</v>
      </c>
      <c r="F16">
        <v>93.22</v>
      </c>
      <c r="G16">
        <f>SUM(D16:F16)</f>
        <v>100</v>
      </c>
    </row>
    <row r="17" spans="1:7" x14ac:dyDescent="0.15">
      <c r="A17">
        <v>2</v>
      </c>
      <c r="B17" s="13" t="s">
        <v>1353</v>
      </c>
      <c r="C17" s="13" t="s">
        <v>1354</v>
      </c>
      <c r="D17">
        <v>5.5</v>
      </c>
      <c r="E17">
        <v>5.5</v>
      </c>
      <c r="F17">
        <v>89</v>
      </c>
      <c r="G17">
        <f>SUM(D17:F17)</f>
        <v>100</v>
      </c>
    </row>
    <row r="18" spans="1:7" x14ac:dyDescent="0.15">
      <c r="A18">
        <v>3</v>
      </c>
      <c r="B18" s="13" t="s">
        <v>1353</v>
      </c>
      <c r="C18" s="13" t="s">
        <v>1355</v>
      </c>
      <c r="D18">
        <v>2.5</v>
      </c>
      <c r="E18">
        <v>0</v>
      </c>
      <c r="F18">
        <v>97.5</v>
      </c>
      <c r="G18">
        <f>SUM(D18:F18)</f>
        <v>100</v>
      </c>
    </row>
    <row r="19" spans="1:7" x14ac:dyDescent="0.15">
      <c r="A19">
        <v>4</v>
      </c>
      <c r="B19" s="13" t="s">
        <v>1356</v>
      </c>
      <c r="C19" s="13" t="s">
        <v>1357</v>
      </c>
      <c r="D19">
        <v>0.5</v>
      </c>
      <c r="E19">
        <v>3.33</v>
      </c>
      <c r="F19">
        <v>96.17</v>
      </c>
      <c r="G19">
        <f>SUM(D19:F19)</f>
        <v>100</v>
      </c>
    </row>
    <row r="20" spans="1:7" x14ac:dyDescent="0.15">
      <c r="A20">
        <v>5</v>
      </c>
      <c r="B20" s="13" t="s">
        <v>1356</v>
      </c>
      <c r="C20" s="13" t="s">
        <v>1358</v>
      </c>
      <c r="D20">
        <v>0.25</v>
      </c>
      <c r="E20">
        <v>5</v>
      </c>
      <c r="F20">
        <v>94.75</v>
      </c>
      <c r="G20">
        <f>SUM(D20:F20)</f>
        <v>100</v>
      </c>
    </row>
    <row r="23" spans="1:7" x14ac:dyDescent="0.15">
      <c r="B23" s="13" t="s">
        <v>1364</v>
      </c>
    </row>
    <row r="28" spans="1:7" x14ac:dyDescent="0.15">
      <c r="B28" s="13" t="s">
        <v>1363</v>
      </c>
    </row>
  </sheetData>
  <phoneticPr fontId="3" type="noConversion"/>
  <pageMargins left="0.75" right="0.75" top="1" bottom="1"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8"/>
  <sheetViews>
    <sheetView workbookViewId="0">
      <selection activeCell="A2" sqref="A2"/>
    </sheetView>
  </sheetViews>
  <sheetFormatPr baseColWidth="10" defaultColWidth="8.83203125" defaultRowHeight="13" x14ac:dyDescent="0.15"/>
  <cols>
    <col min="2" max="2" width="40.33203125" bestFit="1" customWidth="1"/>
    <col min="3" max="3" width="25.33203125" bestFit="1" customWidth="1"/>
  </cols>
  <sheetData>
    <row r="1" spans="1:9" x14ac:dyDescent="0.15">
      <c r="A1" s="1" t="s">
        <v>2948</v>
      </c>
      <c r="D1" s="3"/>
      <c r="E1" s="3"/>
      <c r="F1" s="3"/>
      <c r="G1" s="3"/>
      <c r="H1" s="3"/>
    </row>
    <row r="2" spans="1:9" ht="16" x14ac:dyDescent="0.2">
      <c r="A2" s="102" t="s">
        <v>4844</v>
      </c>
      <c r="D2" s="3"/>
      <c r="E2" s="3"/>
      <c r="F2" s="3"/>
      <c r="G2" s="3"/>
      <c r="H2" s="3"/>
    </row>
    <row r="3" spans="1:9" x14ac:dyDescent="0.15">
      <c r="A3" s="1"/>
      <c r="D3" s="3"/>
      <c r="E3" s="3"/>
      <c r="F3" s="3"/>
      <c r="G3" s="3"/>
      <c r="H3" s="3"/>
    </row>
    <row r="4" spans="1:9" x14ac:dyDescent="0.15">
      <c r="C4" s="1" t="s">
        <v>1519</v>
      </c>
      <c r="D4" s="2" t="s">
        <v>2161</v>
      </c>
      <c r="E4" s="2" t="s">
        <v>2162</v>
      </c>
      <c r="F4" s="2" t="s">
        <v>2164</v>
      </c>
      <c r="G4" s="2" t="s">
        <v>2307</v>
      </c>
      <c r="H4" s="2" t="s">
        <v>2166</v>
      </c>
      <c r="I4" s="2" t="s">
        <v>2295</v>
      </c>
    </row>
    <row r="5" spans="1:9" x14ac:dyDescent="0.15">
      <c r="A5">
        <v>1</v>
      </c>
      <c r="B5" s="13" t="s">
        <v>2919</v>
      </c>
      <c r="C5" s="13" t="s">
        <v>2921</v>
      </c>
      <c r="D5">
        <v>88.46</v>
      </c>
      <c r="E5">
        <v>10.039999999999999</v>
      </c>
      <c r="F5">
        <v>1.5</v>
      </c>
      <c r="I5">
        <f>SUM(D5:H5)</f>
        <v>100</v>
      </c>
    </row>
    <row r="6" spans="1:9" x14ac:dyDescent="0.15">
      <c r="A6">
        <v>2</v>
      </c>
      <c r="B6" s="13" t="s">
        <v>2920</v>
      </c>
      <c r="C6" s="13" t="s">
        <v>2922</v>
      </c>
      <c r="D6">
        <v>76.41</v>
      </c>
      <c r="E6">
        <v>7.05</v>
      </c>
      <c r="F6">
        <v>16.54</v>
      </c>
      <c r="I6">
        <f t="shared" ref="I6:I18" si="0">SUM(D6:H6)</f>
        <v>100</v>
      </c>
    </row>
    <row r="7" spans="1:9" x14ac:dyDescent="0.15">
      <c r="A7">
        <v>3</v>
      </c>
      <c r="B7" s="13" t="s">
        <v>2923</v>
      </c>
      <c r="C7" s="13" t="s">
        <v>1257</v>
      </c>
      <c r="D7">
        <v>83.62</v>
      </c>
      <c r="E7">
        <v>10.85</v>
      </c>
      <c r="F7">
        <v>5.53</v>
      </c>
      <c r="I7">
        <f t="shared" si="0"/>
        <v>100</v>
      </c>
    </row>
    <row r="8" spans="1:9" x14ac:dyDescent="0.15">
      <c r="A8">
        <v>4</v>
      </c>
      <c r="B8" s="13" t="s">
        <v>2924</v>
      </c>
      <c r="C8" s="13" t="s">
        <v>2925</v>
      </c>
      <c r="D8">
        <v>87.95</v>
      </c>
      <c r="E8">
        <v>11.44</v>
      </c>
      <c r="I8">
        <f t="shared" si="0"/>
        <v>99.39</v>
      </c>
    </row>
    <row r="9" spans="1:9" x14ac:dyDescent="0.15">
      <c r="A9">
        <v>5</v>
      </c>
      <c r="B9" s="13" t="s">
        <v>2926</v>
      </c>
      <c r="C9" s="13" t="s">
        <v>2927</v>
      </c>
      <c r="D9">
        <v>95.96</v>
      </c>
      <c r="E9">
        <v>3.28</v>
      </c>
      <c r="F9">
        <v>0.76</v>
      </c>
      <c r="G9" s="14" t="s">
        <v>2148</v>
      </c>
      <c r="I9">
        <f t="shared" si="0"/>
        <v>100</v>
      </c>
    </row>
    <row r="10" spans="1:9" x14ac:dyDescent="0.15">
      <c r="A10">
        <v>6</v>
      </c>
      <c r="B10" s="13" t="s">
        <v>2926</v>
      </c>
      <c r="C10" s="13" t="s">
        <v>1257</v>
      </c>
      <c r="D10">
        <v>86.762</v>
      </c>
      <c r="E10">
        <v>10.242000000000001</v>
      </c>
      <c r="F10">
        <v>2.3109999999999999</v>
      </c>
      <c r="G10" s="14" t="s">
        <v>2148</v>
      </c>
      <c r="I10">
        <f t="shared" si="0"/>
        <v>99.314999999999998</v>
      </c>
    </row>
    <row r="11" spans="1:9" x14ac:dyDescent="0.15">
      <c r="A11">
        <v>7</v>
      </c>
      <c r="B11" s="13" t="s">
        <v>2928</v>
      </c>
      <c r="C11" s="13" t="s">
        <v>1258</v>
      </c>
      <c r="D11">
        <v>87.89</v>
      </c>
      <c r="E11">
        <v>11.58</v>
      </c>
      <c r="H11">
        <v>0.27</v>
      </c>
      <c r="I11">
        <f t="shared" si="0"/>
        <v>99.74</v>
      </c>
    </row>
    <row r="12" spans="1:9" x14ac:dyDescent="0.15">
      <c r="A12">
        <v>8</v>
      </c>
      <c r="B12" s="13" t="s">
        <v>2929</v>
      </c>
      <c r="C12" s="13" t="s">
        <v>2930</v>
      </c>
      <c r="D12">
        <v>88.81</v>
      </c>
      <c r="E12">
        <v>9.61</v>
      </c>
      <c r="H12">
        <v>1.18</v>
      </c>
      <c r="I12">
        <f t="shared" si="0"/>
        <v>99.600000000000009</v>
      </c>
    </row>
    <row r="14" spans="1:9" x14ac:dyDescent="0.15">
      <c r="A14" s="1" t="s">
        <v>2949</v>
      </c>
    </row>
    <row r="15" spans="1:9" x14ac:dyDescent="0.15">
      <c r="A15">
        <v>1</v>
      </c>
      <c r="B15" s="13" t="s">
        <v>2951</v>
      </c>
      <c r="C15" s="13" t="s">
        <v>2950</v>
      </c>
      <c r="D15">
        <v>92.584999999999994</v>
      </c>
      <c r="E15">
        <v>6.3289999999999997</v>
      </c>
      <c r="H15">
        <v>0.99399999999999999</v>
      </c>
      <c r="I15">
        <f t="shared" si="0"/>
        <v>99.907999999999987</v>
      </c>
    </row>
    <row r="16" spans="1:9" x14ac:dyDescent="0.15">
      <c r="A16">
        <v>2</v>
      </c>
      <c r="B16" s="13" t="s">
        <v>2952</v>
      </c>
      <c r="C16" s="13" t="s">
        <v>2950</v>
      </c>
      <c r="D16">
        <v>85.412000000000006</v>
      </c>
      <c r="E16">
        <v>12.127000000000001</v>
      </c>
      <c r="F16">
        <v>1.089</v>
      </c>
      <c r="H16">
        <v>0.61499999999999999</v>
      </c>
      <c r="I16">
        <f t="shared" si="0"/>
        <v>99.242999999999995</v>
      </c>
    </row>
    <row r="17" spans="1:9" x14ac:dyDescent="0.15">
      <c r="A17">
        <v>3</v>
      </c>
      <c r="B17" s="13" t="s">
        <v>2953</v>
      </c>
      <c r="C17" s="13" t="s">
        <v>2950</v>
      </c>
      <c r="D17">
        <v>91.908000000000001</v>
      </c>
      <c r="E17">
        <v>6.8460000000000001</v>
      </c>
      <c r="H17">
        <v>0.436</v>
      </c>
      <c r="I17">
        <f t="shared" si="0"/>
        <v>99.190000000000012</v>
      </c>
    </row>
    <row r="18" spans="1:9" x14ac:dyDescent="0.15">
      <c r="A18">
        <v>4</v>
      </c>
      <c r="B18" s="13" t="s">
        <v>2954</v>
      </c>
      <c r="C18" s="13" t="s">
        <v>2950</v>
      </c>
      <c r="D18">
        <v>90.564999999999998</v>
      </c>
      <c r="E18">
        <v>8.2330000000000005</v>
      </c>
      <c r="H18">
        <v>0.28100000000000003</v>
      </c>
      <c r="I18">
        <f t="shared" si="0"/>
        <v>99.079000000000008</v>
      </c>
    </row>
  </sheetData>
  <phoneticPr fontId="3" type="noConversion"/>
  <pageMargins left="0.75" right="0.75" top="1" bottom="1"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K13"/>
  <sheetViews>
    <sheetView workbookViewId="0">
      <selection activeCell="A2" sqref="A2"/>
    </sheetView>
  </sheetViews>
  <sheetFormatPr baseColWidth="10" defaultColWidth="8.83203125" defaultRowHeight="13" x14ac:dyDescent="0.15"/>
  <cols>
    <col min="2" max="2" width="31.33203125" bestFit="1" customWidth="1"/>
  </cols>
  <sheetData>
    <row r="2" spans="1:11" ht="16" x14ac:dyDescent="0.2">
      <c r="A2" s="102" t="s">
        <v>4845</v>
      </c>
    </row>
    <row r="4" spans="1:11" x14ac:dyDescent="0.15">
      <c r="C4" s="2" t="s">
        <v>2165</v>
      </c>
      <c r="D4" s="2" t="s">
        <v>2161</v>
      </c>
      <c r="E4" s="2" t="s">
        <v>2166</v>
      </c>
      <c r="F4" s="2" t="s">
        <v>2169</v>
      </c>
      <c r="G4" s="2" t="s">
        <v>2170</v>
      </c>
      <c r="H4" s="2" t="s">
        <v>2171</v>
      </c>
      <c r="I4" s="2" t="s">
        <v>2163</v>
      </c>
      <c r="J4" s="2" t="s">
        <v>2164</v>
      </c>
      <c r="K4" s="2" t="s">
        <v>2295</v>
      </c>
    </row>
    <row r="5" spans="1:11" x14ac:dyDescent="0.15">
      <c r="A5" s="13" t="s">
        <v>1279</v>
      </c>
      <c r="B5" s="13" t="s">
        <v>2455</v>
      </c>
      <c r="C5">
        <v>0.12</v>
      </c>
      <c r="D5">
        <v>87.54</v>
      </c>
      <c r="E5">
        <v>1.17</v>
      </c>
      <c r="F5">
        <v>11.48</v>
      </c>
      <c r="G5">
        <v>0.44</v>
      </c>
      <c r="H5">
        <v>0.1</v>
      </c>
      <c r="K5">
        <f>SUM(C5:J5)</f>
        <v>100.85000000000001</v>
      </c>
    </row>
    <row r="6" spans="1:11" x14ac:dyDescent="0.15">
      <c r="A6" s="13" t="s">
        <v>1280</v>
      </c>
      <c r="B6" s="13" t="s">
        <v>2456</v>
      </c>
      <c r="C6">
        <v>0.14000000000000001</v>
      </c>
      <c r="D6">
        <v>85.09</v>
      </c>
      <c r="E6">
        <v>4.08</v>
      </c>
      <c r="F6">
        <v>9.49</v>
      </c>
      <c r="G6">
        <v>1.1599999999999999</v>
      </c>
      <c r="H6">
        <v>0.49</v>
      </c>
      <c r="K6">
        <f t="shared" ref="K6:K13" si="0">SUM(C6:J6)</f>
        <v>100.44999999999999</v>
      </c>
    </row>
    <row r="7" spans="1:11" x14ac:dyDescent="0.15">
      <c r="A7" s="13" t="s">
        <v>1285</v>
      </c>
      <c r="B7" s="13" t="s">
        <v>2457</v>
      </c>
      <c r="C7">
        <v>0.14000000000000001</v>
      </c>
      <c r="D7">
        <v>98.49</v>
      </c>
      <c r="E7">
        <v>0.01</v>
      </c>
      <c r="F7">
        <v>1.19</v>
      </c>
      <c r="K7">
        <f t="shared" si="0"/>
        <v>99.83</v>
      </c>
    </row>
    <row r="8" spans="1:11" x14ac:dyDescent="0.15">
      <c r="A8" s="13" t="s">
        <v>1287</v>
      </c>
      <c r="B8" s="13" t="s">
        <v>2458</v>
      </c>
      <c r="C8">
        <v>0.505</v>
      </c>
      <c r="D8">
        <v>97.79</v>
      </c>
      <c r="E8">
        <v>0.21</v>
      </c>
      <c r="F8">
        <v>1.35</v>
      </c>
      <c r="K8">
        <f t="shared" si="0"/>
        <v>99.85499999999999</v>
      </c>
    </row>
    <row r="9" spans="1:11" x14ac:dyDescent="0.15">
      <c r="A9" s="13" t="s">
        <v>1290</v>
      </c>
      <c r="B9" s="13" t="s">
        <v>2459</v>
      </c>
      <c r="C9">
        <v>7.0000000000000007E-2</v>
      </c>
      <c r="D9">
        <v>82.21</v>
      </c>
      <c r="E9">
        <v>0.19</v>
      </c>
      <c r="F9">
        <v>0.71</v>
      </c>
      <c r="I9">
        <v>17.559999999999999</v>
      </c>
      <c r="K9">
        <f t="shared" si="0"/>
        <v>100.73999999999998</v>
      </c>
    </row>
    <row r="10" spans="1:11" x14ac:dyDescent="0.15">
      <c r="A10" s="13" t="s">
        <v>1293</v>
      </c>
      <c r="B10" s="13" t="s">
        <v>2460</v>
      </c>
      <c r="C10">
        <v>7.0000000000000007E-2</v>
      </c>
      <c r="D10">
        <v>62.49</v>
      </c>
      <c r="E10">
        <v>0.4</v>
      </c>
      <c r="F10">
        <v>0.74</v>
      </c>
      <c r="I10">
        <v>35.840000000000003</v>
      </c>
      <c r="K10">
        <f t="shared" si="0"/>
        <v>99.54</v>
      </c>
    </row>
    <row r="11" spans="1:11" x14ac:dyDescent="0.15">
      <c r="A11" s="13" t="s">
        <v>1298</v>
      </c>
      <c r="B11" s="13" t="s">
        <v>2458</v>
      </c>
      <c r="D11">
        <v>97.12</v>
      </c>
      <c r="E11">
        <v>1.28</v>
      </c>
      <c r="F11">
        <v>1.84</v>
      </c>
      <c r="H11">
        <v>0.3</v>
      </c>
      <c r="K11">
        <f t="shared" si="0"/>
        <v>100.54</v>
      </c>
    </row>
    <row r="12" spans="1:11" x14ac:dyDescent="0.15">
      <c r="A12" s="13" t="s">
        <v>2453</v>
      </c>
      <c r="B12" s="13" t="s">
        <v>2459</v>
      </c>
      <c r="D12">
        <v>92.65</v>
      </c>
      <c r="E12">
        <v>0.1</v>
      </c>
      <c r="F12">
        <v>2.11</v>
      </c>
      <c r="H12">
        <v>0.06</v>
      </c>
      <c r="J12">
        <v>5.75</v>
      </c>
      <c r="K12">
        <f t="shared" si="0"/>
        <v>100.67</v>
      </c>
    </row>
    <row r="13" spans="1:11" x14ac:dyDescent="0.15">
      <c r="A13" s="13" t="s">
        <v>2454</v>
      </c>
      <c r="B13" s="13" t="s">
        <v>2459</v>
      </c>
      <c r="D13">
        <v>93.48</v>
      </c>
      <c r="E13">
        <v>4.43</v>
      </c>
      <c r="F13">
        <v>0.46</v>
      </c>
      <c r="H13">
        <v>0.47</v>
      </c>
      <c r="K13">
        <f t="shared" si="0"/>
        <v>98.839999999999989</v>
      </c>
    </row>
  </sheetData>
  <phoneticPr fontId="3" type="noConversion"/>
  <pageMargins left="0.75" right="0.75" top="1" bottom="1"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N47"/>
  <sheetViews>
    <sheetView workbookViewId="0">
      <selection activeCell="A2" sqref="A2"/>
    </sheetView>
  </sheetViews>
  <sheetFormatPr baseColWidth="10" defaultColWidth="8.83203125" defaultRowHeight="13" x14ac:dyDescent="0.15"/>
  <cols>
    <col min="2" max="2" width="21" bestFit="1" customWidth="1"/>
  </cols>
  <sheetData>
    <row r="2" spans="1:14" ht="16" x14ac:dyDescent="0.2">
      <c r="A2" s="81" t="s">
        <v>4846</v>
      </c>
    </row>
    <row r="4" spans="1:14" x14ac:dyDescent="0.15">
      <c r="A4" s="1" t="s">
        <v>2354</v>
      </c>
    </row>
    <row r="5" spans="1:14" x14ac:dyDescent="0.15">
      <c r="C5" s="1" t="s">
        <v>2161</v>
      </c>
      <c r="D5" s="1" t="s">
        <v>2162</v>
      </c>
      <c r="E5" s="1" t="s">
        <v>2164</v>
      </c>
      <c r="F5" s="1" t="s">
        <v>2163</v>
      </c>
      <c r="G5" s="1" t="s">
        <v>2166</v>
      </c>
      <c r="H5" s="1" t="s">
        <v>2170</v>
      </c>
      <c r="I5" s="1" t="s">
        <v>2307</v>
      </c>
      <c r="J5" s="1" t="s">
        <v>2165</v>
      </c>
      <c r="K5" s="1" t="s">
        <v>2168</v>
      </c>
      <c r="L5" s="1" t="s">
        <v>2167</v>
      </c>
      <c r="M5" s="1" t="s">
        <v>2171</v>
      </c>
      <c r="N5" s="1" t="s">
        <v>2295</v>
      </c>
    </row>
    <row r="6" spans="1:14" x14ac:dyDescent="0.15">
      <c r="A6">
        <v>1</v>
      </c>
      <c r="B6" t="s">
        <v>2339</v>
      </c>
      <c r="C6">
        <v>86.98</v>
      </c>
      <c r="D6">
        <v>12.57</v>
      </c>
      <c r="I6" t="s">
        <v>56</v>
      </c>
      <c r="J6">
        <v>0.37</v>
      </c>
      <c r="N6">
        <f>SUM(C6:M6)</f>
        <v>99.920000000000016</v>
      </c>
    </row>
    <row r="7" spans="1:14" x14ac:dyDescent="0.15">
      <c r="A7">
        <f>A6+1</f>
        <v>2</v>
      </c>
      <c r="B7" t="s">
        <v>2339</v>
      </c>
      <c r="C7">
        <v>98.74</v>
      </c>
      <c r="D7">
        <v>1.0900000000000001</v>
      </c>
      <c r="G7">
        <v>0.08</v>
      </c>
      <c r="I7" t="s">
        <v>56</v>
      </c>
      <c r="J7">
        <v>0.06</v>
      </c>
      <c r="N7">
        <f t="shared" ref="N7:N24" si="0">SUM(C7:M7)</f>
        <v>99.97</v>
      </c>
    </row>
    <row r="8" spans="1:14" x14ac:dyDescent="0.15">
      <c r="A8">
        <f t="shared" ref="A8:A20" si="1">A7+1</f>
        <v>3</v>
      </c>
      <c r="B8" t="s">
        <v>2340</v>
      </c>
      <c r="C8">
        <v>88.3</v>
      </c>
      <c r="D8">
        <v>10.92</v>
      </c>
      <c r="E8">
        <v>0.1</v>
      </c>
      <c r="G8" t="s">
        <v>56</v>
      </c>
      <c r="K8" t="s">
        <v>56</v>
      </c>
      <c r="N8">
        <f t="shared" si="0"/>
        <v>99.32</v>
      </c>
    </row>
    <row r="9" spans="1:14" x14ac:dyDescent="0.15">
      <c r="A9">
        <f t="shared" si="1"/>
        <v>4</v>
      </c>
      <c r="B9" t="s">
        <v>2341</v>
      </c>
      <c r="C9">
        <v>95.64</v>
      </c>
      <c r="D9">
        <v>4.5599999999999996</v>
      </c>
      <c r="E9">
        <v>0.25</v>
      </c>
      <c r="J9">
        <v>0.02</v>
      </c>
      <c r="N9">
        <f t="shared" si="0"/>
        <v>100.47</v>
      </c>
    </row>
    <row r="10" spans="1:14" x14ac:dyDescent="0.15">
      <c r="A10">
        <f t="shared" si="1"/>
        <v>5</v>
      </c>
      <c r="B10" t="s">
        <v>2342</v>
      </c>
      <c r="C10">
        <v>86.28</v>
      </c>
      <c r="D10">
        <v>12.74</v>
      </c>
      <c r="E10">
        <v>7.0000000000000007E-2</v>
      </c>
      <c r="G10">
        <v>0.31</v>
      </c>
      <c r="H10">
        <v>0.09</v>
      </c>
      <c r="N10">
        <f t="shared" si="0"/>
        <v>99.49</v>
      </c>
    </row>
    <row r="11" spans="1:14" x14ac:dyDescent="0.15">
      <c r="A11">
        <f t="shared" si="1"/>
        <v>6</v>
      </c>
      <c r="B11" t="s">
        <v>1282</v>
      </c>
      <c r="C11">
        <v>84.64</v>
      </c>
      <c r="D11">
        <v>14.01</v>
      </c>
      <c r="G11" t="s">
        <v>56</v>
      </c>
      <c r="M11">
        <v>0.03</v>
      </c>
      <c r="N11">
        <f t="shared" si="0"/>
        <v>98.68</v>
      </c>
    </row>
    <row r="12" spans="1:14" x14ac:dyDescent="0.15">
      <c r="A12">
        <f t="shared" si="1"/>
        <v>7</v>
      </c>
      <c r="B12" t="s">
        <v>2343</v>
      </c>
      <c r="C12">
        <v>95.85</v>
      </c>
      <c r="D12">
        <v>2.78</v>
      </c>
      <c r="E12">
        <v>0.12</v>
      </c>
      <c r="G12">
        <v>1.32</v>
      </c>
      <c r="N12">
        <f t="shared" si="0"/>
        <v>100.07</v>
      </c>
    </row>
    <row r="13" spans="1:14" x14ac:dyDescent="0.15">
      <c r="A13">
        <f t="shared" si="1"/>
        <v>8</v>
      </c>
      <c r="B13" t="s">
        <v>2344</v>
      </c>
      <c r="C13">
        <v>87.07</v>
      </c>
      <c r="D13">
        <v>8.52</v>
      </c>
      <c r="E13">
        <v>3.37</v>
      </c>
      <c r="M13" t="s">
        <v>56</v>
      </c>
      <c r="N13">
        <f t="shared" si="0"/>
        <v>98.96</v>
      </c>
    </row>
    <row r="14" spans="1:14" x14ac:dyDescent="0.15">
      <c r="A14">
        <f t="shared" si="1"/>
        <v>9</v>
      </c>
      <c r="B14" t="s">
        <v>2345</v>
      </c>
      <c r="C14">
        <v>87.94</v>
      </c>
      <c r="D14">
        <v>11.35</v>
      </c>
      <c r="E14">
        <v>0.28000000000000003</v>
      </c>
      <c r="F14" t="s">
        <v>56</v>
      </c>
      <c r="M14" t="s">
        <v>56</v>
      </c>
      <c r="N14">
        <f t="shared" si="0"/>
        <v>99.57</v>
      </c>
    </row>
    <row r="15" spans="1:14" x14ac:dyDescent="0.15">
      <c r="A15">
        <f t="shared" si="1"/>
        <v>10</v>
      </c>
      <c r="B15" t="s">
        <v>2346</v>
      </c>
      <c r="C15">
        <v>90.72</v>
      </c>
      <c r="D15">
        <v>8.25</v>
      </c>
      <c r="E15">
        <v>0.87</v>
      </c>
      <c r="N15">
        <f t="shared" si="0"/>
        <v>99.84</v>
      </c>
    </row>
    <row r="16" spans="1:14" x14ac:dyDescent="0.15">
      <c r="A16">
        <f t="shared" si="1"/>
        <v>11</v>
      </c>
      <c r="B16" t="s">
        <v>2347</v>
      </c>
      <c r="C16">
        <v>91.03</v>
      </c>
      <c r="D16">
        <v>8.39</v>
      </c>
      <c r="H16" t="s">
        <v>56</v>
      </c>
      <c r="L16">
        <v>0.04</v>
      </c>
      <c r="N16">
        <f t="shared" si="0"/>
        <v>99.460000000000008</v>
      </c>
    </row>
    <row r="17" spans="1:14" x14ac:dyDescent="0.15">
      <c r="A17">
        <f t="shared" si="1"/>
        <v>12</v>
      </c>
      <c r="B17" t="s">
        <v>2348</v>
      </c>
      <c r="C17">
        <v>87.24</v>
      </c>
      <c r="D17">
        <v>9.58</v>
      </c>
      <c r="E17">
        <v>2.79</v>
      </c>
      <c r="F17" t="s">
        <v>56</v>
      </c>
      <c r="J17" t="s">
        <v>56</v>
      </c>
      <c r="N17">
        <f t="shared" si="0"/>
        <v>99.61</v>
      </c>
    </row>
    <row r="18" spans="1:14" x14ac:dyDescent="0.15">
      <c r="A18">
        <f t="shared" si="1"/>
        <v>13</v>
      </c>
      <c r="B18" t="s">
        <v>2348</v>
      </c>
      <c r="C18">
        <v>85.89</v>
      </c>
      <c r="D18">
        <v>13.83</v>
      </c>
      <c r="E18" t="s">
        <v>56</v>
      </c>
      <c r="M18" t="s">
        <v>56</v>
      </c>
      <c r="N18">
        <f t="shared" si="0"/>
        <v>99.72</v>
      </c>
    </row>
    <row r="19" spans="1:14" x14ac:dyDescent="0.15">
      <c r="A19">
        <f t="shared" si="1"/>
        <v>14</v>
      </c>
      <c r="B19" t="s">
        <v>2349</v>
      </c>
      <c r="C19">
        <v>88.71</v>
      </c>
      <c r="D19">
        <v>9.4600000000000009</v>
      </c>
      <c r="E19">
        <v>1.66</v>
      </c>
      <c r="G19">
        <v>0.03</v>
      </c>
      <c r="N19">
        <f t="shared" si="0"/>
        <v>99.859999999999985</v>
      </c>
    </row>
    <row r="20" spans="1:14" x14ac:dyDescent="0.15">
      <c r="A20">
        <f t="shared" si="1"/>
        <v>15</v>
      </c>
      <c r="B20" t="s">
        <v>2350</v>
      </c>
      <c r="C20">
        <v>84.78</v>
      </c>
      <c r="D20">
        <v>12.9</v>
      </c>
      <c r="E20">
        <v>2.04</v>
      </c>
      <c r="F20">
        <v>0.06</v>
      </c>
      <c r="J20" t="s">
        <v>56</v>
      </c>
      <c r="K20">
        <v>0.03</v>
      </c>
      <c r="N20">
        <f t="shared" si="0"/>
        <v>99.810000000000016</v>
      </c>
    </row>
    <row r="21" spans="1:14" x14ac:dyDescent="0.15">
      <c r="A21">
        <f>A20+1</f>
        <v>16</v>
      </c>
      <c r="B21" t="s">
        <v>2351</v>
      </c>
      <c r="C21">
        <v>85.92</v>
      </c>
      <c r="D21">
        <v>11.73</v>
      </c>
      <c r="E21">
        <v>1.72</v>
      </c>
      <c r="G21" t="s">
        <v>56</v>
      </c>
      <c r="J21" t="s">
        <v>56</v>
      </c>
      <c r="N21">
        <f t="shared" si="0"/>
        <v>99.37</v>
      </c>
    </row>
    <row r="23" spans="1:14" x14ac:dyDescent="0.15">
      <c r="A23" s="13" t="s">
        <v>2372</v>
      </c>
      <c r="B23" s="13" t="s">
        <v>2352</v>
      </c>
      <c r="C23">
        <v>66.12</v>
      </c>
      <c r="D23">
        <v>30.62</v>
      </c>
      <c r="J23">
        <v>0.13</v>
      </c>
      <c r="L23">
        <v>1.91</v>
      </c>
      <c r="M23">
        <v>0.11</v>
      </c>
      <c r="N23">
        <f t="shared" si="0"/>
        <v>98.89</v>
      </c>
    </row>
    <row r="24" spans="1:14" x14ac:dyDescent="0.15">
      <c r="A24" s="13" t="s">
        <v>2371</v>
      </c>
      <c r="B24" s="13" t="s">
        <v>2353</v>
      </c>
      <c r="C24">
        <v>72.58</v>
      </c>
      <c r="D24" s="13" t="s">
        <v>56</v>
      </c>
      <c r="E24">
        <v>0.02</v>
      </c>
      <c r="F24">
        <v>25.29</v>
      </c>
      <c r="G24">
        <v>1.1599999999999999</v>
      </c>
      <c r="N24">
        <f t="shared" si="0"/>
        <v>99.049999999999983</v>
      </c>
    </row>
    <row r="26" spans="1:14" x14ac:dyDescent="0.15">
      <c r="A26" s="1" t="s">
        <v>2355</v>
      </c>
      <c r="C26" s="1" t="s">
        <v>2165</v>
      </c>
      <c r="D26" s="1" t="s">
        <v>2161</v>
      </c>
      <c r="E26" s="1" t="s">
        <v>2307</v>
      </c>
      <c r="F26" s="1" t="s">
        <v>2164</v>
      </c>
      <c r="G26" s="1" t="s">
        <v>2162</v>
      </c>
      <c r="H26" s="1" t="s">
        <v>2166</v>
      </c>
      <c r="I26" s="1" t="s">
        <v>2171</v>
      </c>
      <c r="J26" s="1" t="s">
        <v>2295</v>
      </c>
    </row>
    <row r="27" spans="1:14" x14ac:dyDescent="0.15">
      <c r="A27">
        <v>1</v>
      </c>
      <c r="B27" s="13" t="s">
        <v>2356</v>
      </c>
      <c r="C27">
        <v>93.93</v>
      </c>
      <c r="D27">
        <v>5.44</v>
      </c>
      <c r="E27">
        <v>0.42</v>
      </c>
      <c r="J27">
        <f>SUM(C27:I27)</f>
        <v>99.79</v>
      </c>
    </row>
    <row r="28" spans="1:14" x14ac:dyDescent="0.15">
      <c r="A28">
        <v>2</v>
      </c>
      <c r="B28" s="13" t="s">
        <v>2357</v>
      </c>
      <c r="C28">
        <v>79.84</v>
      </c>
      <c r="D28">
        <v>17.73</v>
      </c>
      <c r="E28">
        <v>1.34</v>
      </c>
      <c r="F28" s="13" t="s">
        <v>56</v>
      </c>
      <c r="J28">
        <f t="shared" ref="J28:J34" si="2">SUM(C28:I28)</f>
        <v>98.910000000000011</v>
      </c>
    </row>
    <row r="29" spans="1:14" x14ac:dyDescent="0.15">
      <c r="A29">
        <v>3</v>
      </c>
      <c r="B29" s="13" t="s">
        <v>2358</v>
      </c>
      <c r="C29">
        <v>37.049999999999997</v>
      </c>
      <c r="D29">
        <v>60.26</v>
      </c>
      <c r="E29">
        <v>1.1100000000000001</v>
      </c>
      <c r="F29">
        <v>0.1</v>
      </c>
      <c r="G29">
        <v>0.61</v>
      </c>
      <c r="J29">
        <f t="shared" si="2"/>
        <v>99.13</v>
      </c>
    </row>
    <row r="30" spans="1:14" x14ac:dyDescent="0.15">
      <c r="A30">
        <v>4</v>
      </c>
      <c r="B30" s="13" t="s">
        <v>2359</v>
      </c>
      <c r="C30">
        <v>94.69</v>
      </c>
      <c r="D30">
        <v>3.11</v>
      </c>
      <c r="E30">
        <v>1.8</v>
      </c>
      <c r="H30">
        <v>0.04</v>
      </c>
      <c r="J30">
        <f t="shared" si="2"/>
        <v>99.64</v>
      </c>
    </row>
    <row r="31" spans="1:14" x14ac:dyDescent="0.15">
      <c r="A31">
        <v>5</v>
      </c>
      <c r="B31" s="13" t="s">
        <v>2360</v>
      </c>
      <c r="C31">
        <v>94.01</v>
      </c>
      <c r="D31">
        <v>4.34</v>
      </c>
      <c r="E31">
        <v>1.31</v>
      </c>
      <c r="F31">
        <v>0.06</v>
      </c>
      <c r="J31">
        <f t="shared" si="2"/>
        <v>99.720000000000013</v>
      </c>
    </row>
    <row r="32" spans="1:14" x14ac:dyDescent="0.15">
      <c r="A32">
        <v>6</v>
      </c>
      <c r="B32" s="13" t="s">
        <v>2361</v>
      </c>
      <c r="C32">
        <v>92.82</v>
      </c>
      <c r="D32">
        <v>5.85</v>
      </c>
      <c r="E32">
        <v>0.89</v>
      </c>
      <c r="J32">
        <f t="shared" si="2"/>
        <v>99.559999999999988</v>
      </c>
    </row>
    <row r="33" spans="1:10" x14ac:dyDescent="0.15">
      <c r="A33">
        <v>7</v>
      </c>
      <c r="B33" s="13" t="s">
        <v>2362</v>
      </c>
      <c r="C33">
        <v>95.87</v>
      </c>
      <c r="D33">
        <v>3.59</v>
      </c>
      <c r="E33">
        <v>0.17</v>
      </c>
      <c r="J33">
        <f t="shared" si="2"/>
        <v>99.63000000000001</v>
      </c>
    </row>
    <row r="34" spans="1:10" x14ac:dyDescent="0.15">
      <c r="A34">
        <v>8</v>
      </c>
      <c r="B34" s="13" t="s">
        <v>2363</v>
      </c>
      <c r="C34">
        <v>92.38</v>
      </c>
      <c r="D34">
        <v>7.21</v>
      </c>
      <c r="E34">
        <v>0.3</v>
      </c>
      <c r="J34">
        <f t="shared" si="2"/>
        <v>99.889999999999986</v>
      </c>
    </row>
    <row r="37" spans="1:10" x14ac:dyDescent="0.15">
      <c r="A37" s="1" t="s">
        <v>2364</v>
      </c>
      <c r="C37" t="s">
        <v>2307</v>
      </c>
      <c r="D37" t="s">
        <v>2165</v>
      </c>
      <c r="E37" t="s">
        <v>2161</v>
      </c>
      <c r="F37" t="s">
        <v>2164</v>
      </c>
      <c r="G37" t="s">
        <v>2166</v>
      </c>
      <c r="H37" t="s">
        <v>2295</v>
      </c>
    </row>
    <row r="38" spans="1:10" x14ac:dyDescent="0.15">
      <c r="A38">
        <v>1</v>
      </c>
      <c r="B38" s="13" t="s">
        <v>2365</v>
      </c>
      <c r="C38">
        <v>71.540000000000006</v>
      </c>
      <c r="D38">
        <v>23.67</v>
      </c>
      <c r="E38">
        <v>4.62</v>
      </c>
      <c r="F38" s="13" t="s">
        <v>56</v>
      </c>
      <c r="H38">
        <f>SUM(C38:G38)</f>
        <v>99.830000000000013</v>
      </c>
    </row>
    <row r="39" spans="1:10" x14ac:dyDescent="0.15">
      <c r="A39">
        <v>2</v>
      </c>
      <c r="B39" s="13" t="s">
        <v>2365</v>
      </c>
      <c r="C39">
        <v>79.48</v>
      </c>
      <c r="D39">
        <v>18.010000000000002</v>
      </c>
      <c r="E39">
        <v>2.48</v>
      </c>
      <c r="H39">
        <f t="shared" ref="H39:H45" si="3">SUM(C39:G39)</f>
        <v>99.970000000000013</v>
      </c>
    </row>
    <row r="40" spans="1:10" x14ac:dyDescent="0.15">
      <c r="A40">
        <v>3</v>
      </c>
      <c r="B40" s="13" t="s">
        <v>2366</v>
      </c>
      <c r="C40">
        <v>96.9</v>
      </c>
      <c r="D40">
        <v>2.4900000000000002</v>
      </c>
      <c r="E40" s="13" t="s">
        <v>56</v>
      </c>
      <c r="H40">
        <f t="shared" si="3"/>
        <v>99.39</v>
      </c>
    </row>
    <row r="41" spans="1:10" x14ac:dyDescent="0.15">
      <c r="A41">
        <v>4</v>
      </c>
      <c r="B41" s="13" t="s">
        <v>2367</v>
      </c>
      <c r="C41">
        <v>88.64</v>
      </c>
      <c r="D41">
        <v>11.05</v>
      </c>
      <c r="E41">
        <v>0.12</v>
      </c>
      <c r="H41">
        <f t="shared" si="3"/>
        <v>99.81</v>
      </c>
    </row>
    <row r="42" spans="1:10" x14ac:dyDescent="0.15">
      <c r="A42">
        <v>5</v>
      </c>
      <c r="B42" s="13" t="s">
        <v>2368</v>
      </c>
      <c r="C42">
        <v>88.72</v>
      </c>
      <c r="D42">
        <v>10.02</v>
      </c>
      <c r="E42">
        <v>1.1100000000000001</v>
      </c>
      <c r="G42">
        <v>0.02</v>
      </c>
      <c r="H42">
        <f t="shared" si="3"/>
        <v>99.86999999999999</v>
      </c>
    </row>
    <row r="43" spans="1:10" x14ac:dyDescent="0.15">
      <c r="A43">
        <v>6</v>
      </c>
      <c r="B43" s="13" t="s">
        <v>2369</v>
      </c>
      <c r="C43">
        <v>81.099999999999994</v>
      </c>
      <c r="D43">
        <v>12.18</v>
      </c>
      <c r="E43">
        <v>5.94</v>
      </c>
      <c r="F43" s="13">
        <v>0.28000000000000003</v>
      </c>
      <c r="H43">
        <f>SUM(C43:G43)</f>
        <v>99.5</v>
      </c>
    </row>
    <row r="44" spans="1:10" x14ac:dyDescent="0.15">
      <c r="A44">
        <v>7</v>
      </c>
      <c r="B44" s="13" t="s">
        <v>2370</v>
      </c>
      <c r="C44">
        <v>86.72</v>
      </c>
      <c r="D44">
        <v>12.14</v>
      </c>
      <c r="E44">
        <v>1.1599999999999999</v>
      </c>
      <c r="F44" s="13" t="s">
        <v>56</v>
      </c>
      <c r="G44" s="13" t="s">
        <v>56</v>
      </c>
      <c r="H44">
        <f>SUM(C44:G44)</f>
        <v>100.02</v>
      </c>
    </row>
    <row r="45" spans="1:10" x14ac:dyDescent="0.15">
      <c r="A45">
        <v>8</v>
      </c>
      <c r="B45" s="13" t="s">
        <v>2370</v>
      </c>
      <c r="C45">
        <v>85.62</v>
      </c>
      <c r="D45">
        <v>12.79</v>
      </c>
      <c r="E45">
        <v>1.47</v>
      </c>
      <c r="H45">
        <f t="shared" si="3"/>
        <v>99.88</v>
      </c>
    </row>
    <row r="47" spans="1:10" x14ac:dyDescent="0.15">
      <c r="A47" t="s">
        <v>3896</v>
      </c>
    </row>
  </sheetData>
  <phoneticPr fontId="3" type="noConversion"/>
  <pageMargins left="0.75" right="0.75" top="1" bottom="1" header="0.3" footer="0.3"/>
  <pageSetup paperSize="9"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41"/>
  <sheetViews>
    <sheetView workbookViewId="0">
      <selection activeCell="A33" sqref="A33:XFD33"/>
    </sheetView>
  </sheetViews>
  <sheetFormatPr baseColWidth="10" defaultColWidth="11.5" defaultRowHeight="13" x14ac:dyDescent="0.15"/>
  <cols>
    <col min="1" max="1" width="4.83203125" bestFit="1" customWidth="1"/>
    <col min="2" max="2" width="52.6640625" bestFit="1" customWidth="1"/>
    <col min="3" max="6" width="11.5" customWidth="1"/>
    <col min="7" max="7" width="11.5" style="3" customWidth="1"/>
  </cols>
  <sheetData>
    <row r="2" spans="1:8" ht="16" x14ac:dyDescent="0.2">
      <c r="A2" s="102" t="s">
        <v>4847</v>
      </c>
    </row>
    <row r="4" spans="1:8" x14ac:dyDescent="0.15">
      <c r="A4" t="s">
        <v>3851</v>
      </c>
    </row>
    <row r="5" spans="1:8" x14ac:dyDescent="0.15">
      <c r="C5" s="2" t="s">
        <v>2161</v>
      </c>
      <c r="D5" s="2" t="s">
        <v>2162</v>
      </c>
      <c r="E5" s="2" t="s">
        <v>2164</v>
      </c>
      <c r="F5" s="2" t="s">
        <v>2163</v>
      </c>
      <c r="G5" s="2" t="s">
        <v>3853</v>
      </c>
      <c r="H5" s="3"/>
    </row>
    <row r="6" spans="1:8" x14ac:dyDescent="0.15">
      <c r="A6">
        <v>1</v>
      </c>
      <c r="B6" t="s">
        <v>3852</v>
      </c>
      <c r="C6" s="3">
        <v>83.1</v>
      </c>
      <c r="D6" s="3">
        <v>5.68</v>
      </c>
      <c r="E6" s="3">
        <v>11.16</v>
      </c>
      <c r="F6" s="3"/>
      <c r="G6" s="3">
        <v>0.06</v>
      </c>
      <c r="H6" s="3" t="s">
        <v>1532</v>
      </c>
    </row>
    <row r="7" spans="1:8" x14ac:dyDescent="0.15">
      <c r="A7">
        <v>2</v>
      </c>
      <c r="B7" t="s">
        <v>3854</v>
      </c>
      <c r="C7" s="3">
        <v>79.3</v>
      </c>
      <c r="D7" s="3">
        <v>6.55</v>
      </c>
      <c r="E7" s="3">
        <v>14.13</v>
      </c>
      <c r="F7" s="3"/>
      <c r="G7" s="3">
        <v>0.02</v>
      </c>
      <c r="H7" s="3" t="s">
        <v>1532</v>
      </c>
    </row>
    <row r="8" spans="1:8" x14ac:dyDescent="0.15">
      <c r="A8">
        <v>3</v>
      </c>
      <c r="B8" t="s">
        <v>3855</v>
      </c>
      <c r="C8" s="3">
        <v>87</v>
      </c>
      <c r="D8" s="3">
        <v>9.8000000000000007</v>
      </c>
      <c r="E8" s="3">
        <v>3.1</v>
      </c>
      <c r="F8" s="3"/>
      <c r="G8" s="3">
        <v>0.1</v>
      </c>
      <c r="H8" s="3" t="s">
        <v>1532</v>
      </c>
    </row>
    <row r="9" spans="1:8" x14ac:dyDescent="0.15">
      <c r="A9">
        <v>4</v>
      </c>
      <c r="B9" t="s">
        <v>3856</v>
      </c>
      <c r="C9" s="3">
        <v>79.3</v>
      </c>
      <c r="D9" s="3"/>
      <c r="E9" s="3"/>
      <c r="F9" s="3">
        <v>20.7</v>
      </c>
      <c r="H9" s="3" t="s">
        <v>1520</v>
      </c>
    </row>
    <row r="10" spans="1:8" x14ac:dyDescent="0.15">
      <c r="A10">
        <v>5</v>
      </c>
      <c r="B10" t="s">
        <v>3857</v>
      </c>
      <c r="C10" s="3">
        <v>80.099999999999994</v>
      </c>
      <c r="D10" s="3"/>
      <c r="E10" s="3"/>
      <c r="F10" s="3">
        <v>19.899999999999999</v>
      </c>
      <c r="H10" s="3" t="s">
        <v>1520</v>
      </c>
    </row>
    <row r="11" spans="1:8" x14ac:dyDescent="0.15">
      <c r="A11">
        <v>6</v>
      </c>
      <c r="B11" t="s">
        <v>3858</v>
      </c>
      <c r="C11" s="3">
        <v>72.2</v>
      </c>
      <c r="D11" s="3"/>
      <c r="E11" s="3"/>
      <c r="F11" s="3">
        <v>27.7</v>
      </c>
      <c r="G11" s="3">
        <v>0.1</v>
      </c>
      <c r="H11" s="3" t="s">
        <v>1532</v>
      </c>
    </row>
    <row r="12" spans="1:8" x14ac:dyDescent="0.15">
      <c r="A12">
        <v>7</v>
      </c>
      <c r="B12" t="s">
        <v>3859</v>
      </c>
      <c r="C12" s="3">
        <v>77.8</v>
      </c>
      <c r="D12" s="3"/>
      <c r="E12" s="3"/>
      <c r="F12" s="3">
        <v>22</v>
      </c>
      <c r="G12" s="3">
        <v>0.2</v>
      </c>
      <c r="H12" s="3" t="s">
        <v>1520</v>
      </c>
    </row>
    <row r="13" spans="1:8" x14ac:dyDescent="0.15">
      <c r="A13">
        <v>8</v>
      </c>
      <c r="B13" t="s">
        <v>3860</v>
      </c>
      <c r="C13" s="3">
        <v>81.3</v>
      </c>
      <c r="D13" s="3">
        <v>0.83</v>
      </c>
      <c r="E13" s="3">
        <v>1.1000000000000001</v>
      </c>
      <c r="F13" s="3">
        <v>16.3</v>
      </c>
      <c r="G13" s="3">
        <v>0.47</v>
      </c>
      <c r="H13" s="3" t="s">
        <v>1520</v>
      </c>
    </row>
    <row r="14" spans="1:8" x14ac:dyDescent="0.15">
      <c r="A14">
        <v>9</v>
      </c>
      <c r="B14" t="s">
        <v>3861</v>
      </c>
      <c r="C14" s="3">
        <v>84.02</v>
      </c>
      <c r="D14" s="3">
        <v>0.77</v>
      </c>
      <c r="E14" s="3"/>
      <c r="F14" s="3">
        <v>15.2</v>
      </c>
      <c r="G14" s="3">
        <v>0.01</v>
      </c>
      <c r="H14" s="3" t="s">
        <v>1520</v>
      </c>
    </row>
    <row r="15" spans="1:8" x14ac:dyDescent="0.15">
      <c r="A15">
        <v>10</v>
      </c>
      <c r="B15" t="s">
        <v>3862</v>
      </c>
      <c r="C15" s="3">
        <v>71.56</v>
      </c>
      <c r="D15" s="3">
        <v>6.45</v>
      </c>
      <c r="E15" s="3">
        <v>13.09</v>
      </c>
      <c r="F15" s="3">
        <v>8.7899999999999991</v>
      </c>
      <c r="G15" s="3">
        <v>0.11</v>
      </c>
      <c r="H15" s="3" t="s">
        <v>3863</v>
      </c>
    </row>
    <row r="16" spans="1:8" x14ac:dyDescent="0.15">
      <c r="A16">
        <v>11</v>
      </c>
      <c r="B16" t="s">
        <v>3864</v>
      </c>
      <c r="C16" s="3">
        <v>75.84</v>
      </c>
      <c r="D16" s="3">
        <v>20.98</v>
      </c>
      <c r="E16" s="3">
        <v>0.91</v>
      </c>
      <c r="F16" s="3">
        <v>1.28</v>
      </c>
      <c r="G16" s="3">
        <v>0.99</v>
      </c>
      <c r="H16" s="3" t="s">
        <v>3863</v>
      </c>
    </row>
    <row r="17" spans="1:9" x14ac:dyDescent="0.15">
      <c r="A17">
        <v>12</v>
      </c>
      <c r="B17" t="s">
        <v>3865</v>
      </c>
      <c r="C17" s="3">
        <v>72.010000000000005</v>
      </c>
      <c r="D17" s="3">
        <v>15.28</v>
      </c>
      <c r="E17" s="3">
        <v>7.12</v>
      </c>
      <c r="F17" s="3">
        <v>4.5999999999999996</v>
      </c>
      <c r="G17" s="3">
        <v>0.99</v>
      </c>
      <c r="H17" s="3" t="s">
        <v>3863</v>
      </c>
    </row>
    <row r="18" spans="1:9" x14ac:dyDescent="0.15">
      <c r="A18">
        <v>13</v>
      </c>
      <c r="B18" t="s">
        <v>3866</v>
      </c>
      <c r="C18" s="3">
        <v>77.099999999999994</v>
      </c>
      <c r="D18" s="3">
        <v>7.54</v>
      </c>
      <c r="E18" s="3">
        <v>12.7</v>
      </c>
      <c r="F18" s="3">
        <v>1.36</v>
      </c>
      <c r="G18" s="91">
        <v>1.3</v>
      </c>
      <c r="H18" s="3" t="s">
        <v>3863</v>
      </c>
      <c r="I18" t="s">
        <v>3867</v>
      </c>
    </row>
    <row r="19" spans="1:9" x14ac:dyDescent="0.15">
      <c r="A19">
        <v>14</v>
      </c>
      <c r="B19" t="s">
        <v>3868</v>
      </c>
      <c r="C19" s="3">
        <v>76.2</v>
      </c>
      <c r="D19" s="3">
        <v>5.14</v>
      </c>
      <c r="E19" s="3">
        <v>12.82</v>
      </c>
      <c r="F19" s="3">
        <v>5.84</v>
      </c>
      <c r="H19" s="3" t="s">
        <v>3863</v>
      </c>
    </row>
    <row r="20" spans="1:9" x14ac:dyDescent="0.15">
      <c r="A20">
        <v>15</v>
      </c>
      <c r="B20" t="s">
        <v>3869</v>
      </c>
      <c r="C20" s="3">
        <v>90.5</v>
      </c>
      <c r="D20" s="3"/>
      <c r="E20" s="3"/>
      <c r="F20" s="3"/>
      <c r="G20" s="3">
        <v>1.62</v>
      </c>
      <c r="H20" s="3" t="s">
        <v>3863</v>
      </c>
      <c r="I20" t="s">
        <v>3870</v>
      </c>
    </row>
    <row r="21" spans="1:9" x14ac:dyDescent="0.15">
      <c r="A21">
        <v>16</v>
      </c>
      <c r="B21" t="s">
        <v>3871</v>
      </c>
      <c r="C21" s="3">
        <v>80.75</v>
      </c>
      <c r="D21" s="3">
        <v>7.77</v>
      </c>
      <c r="E21" s="3">
        <v>11.36</v>
      </c>
      <c r="F21" s="3"/>
      <c r="G21" s="3">
        <v>0.12</v>
      </c>
      <c r="H21" s="3" t="s">
        <v>1532</v>
      </c>
    </row>
    <row r="22" spans="1:9" x14ac:dyDescent="0.15">
      <c r="A22">
        <v>17</v>
      </c>
      <c r="B22" t="s">
        <v>3872</v>
      </c>
      <c r="C22" s="3">
        <v>89.51</v>
      </c>
      <c r="D22" s="3">
        <v>2.76</v>
      </c>
      <c r="E22" s="91">
        <v>1.27</v>
      </c>
      <c r="F22" s="3">
        <v>2.65</v>
      </c>
      <c r="H22" s="3" t="s">
        <v>3863</v>
      </c>
      <c r="I22" t="s">
        <v>3873</v>
      </c>
    </row>
    <row r="23" spans="1:9" x14ac:dyDescent="0.15">
      <c r="A23">
        <v>18</v>
      </c>
      <c r="B23" t="s">
        <v>3874</v>
      </c>
      <c r="C23" s="3">
        <v>92</v>
      </c>
      <c r="D23" s="3">
        <v>1.8</v>
      </c>
      <c r="E23" s="3">
        <v>5.5</v>
      </c>
      <c r="F23" s="3">
        <v>0.7</v>
      </c>
      <c r="H23" s="3" t="s">
        <v>1532</v>
      </c>
    </row>
    <row r="24" spans="1:9" x14ac:dyDescent="0.15">
      <c r="A24">
        <v>19</v>
      </c>
      <c r="B24" t="s">
        <v>3875</v>
      </c>
      <c r="C24" s="3">
        <v>92.15</v>
      </c>
      <c r="D24" s="3">
        <v>3.5</v>
      </c>
      <c r="E24" s="3">
        <v>3.65</v>
      </c>
      <c r="F24" s="3">
        <v>0.6</v>
      </c>
      <c r="G24" s="3">
        <v>0.1</v>
      </c>
      <c r="H24" s="3" t="s">
        <v>1532</v>
      </c>
    </row>
    <row r="25" spans="1:9" x14ac:dyDescent="0.15">
      <c r="A25">
        <v>20</v>
      </c>
      <c r="B25" t="s">
        <v>3876</v>
      </c>
      <c r="C25" s="3">
        <v>88.93</v>
      </c>
      <c r="D25" s="3">
        <v>1.2</v>
      </c>
      <c r="E25" s="3"/>
      <c r="F25" s="3">
        <v>8.2799999999999994</v>
      </c>
      <c r="G25" s="3">
        <v>0.09</v>
      </c>
      <c r="H25" s="3" t="s">
        <v>3863</v>
      </c>
      <c r="I25" t="s">
        <v>3877</v>
      </c>
    </row>
    <row r="26" spans="1:9" x14ac:dyDescent="0.15">
      <c r="A26">
        <v>21</v>
      </c>
      <c r="B26" t="s">
        <v>3878</v>
      </c>
      <c r="C26" s="3">
        <v>91.38</v>
      </c>
      <c r="D26" s="3">
        <v>3.85</v>
      </c>
      <c r="E26" s="3"/>
      <c r="F26" s="3">
        <v>2.89</v>
      </c>
      <c r="G26" s="3">
        <v>7.0000000000000007E-2</v>
      </c>
      <c r="H26" s="3" t="s">
        <v>3863</v>
      </c>
      <c r="I26" t="s">
        <v>3879</v>
      </c>
    </row>
    <row r="27" spans="1:9" x14ac:dyDescent="0.15">
      <c r="A27">
        <v>22</v>
      </c>
      <c r="B27" t="s">
        <v>3880</v>
      </c>
      <c r="C27" s="3">
        <v>82.03</v>
      </c>
      <c r="D27" s="3">
        <v>5.03</v>
      </c>
      <c r="E27" s="3">
        <v>11.4</v>
      </c>
      <c r="F27" s="3">
        <v>1.3</v>
      </c>
      <c r="G27" s="3">
        <v>0.24</v>
      </c>
      <c r="H27" s="3" t="s">
        <v>3863</v>
      </c>
    </row>
    <row r="28" spans="1:9" x14ac:dyDescent="0.15">
      <c r="A28">
        <v>23</v>
      </c>
      <c r="B28" t="s">
        <v>3881</v>
      </c>
      <c r="C28" s="3">
        <v>83.75</v>
      </c>
      <c r="D28" s="3">
        <v>7.77</v>
      </c>
      <c r="E28" s="3">
        <v>7.82</v>
      </c>
      <c r="F28" s="3">
        <v>0.66</v>
      </c>
      <c r="H28" s="3" t="s">
        <v>1532</v>
      </c>
    </row>
    <row r="29" spans="1:9" x14ac:dyDescent="0.15">
      <c r="A29">
        <v>24</v>
      </c>
      <c r="B29" t="s">
        <v>3882</v>
      </c>
      <c r="C29" s="3">
        <v>87.5</v>
      </c>
      <c r="D29" s="3">
        <v>7.14</v>
      </c>
      <c r="E29" s="3">
        <v>4.26</v>
      </c>
      <c r="F29" s="3">
        <v>0.91</v>
      </c>
      <c r="G29" s="3">
        <v>0.19</v>
      </c>
      <c r="H29" s="3" t="s">
        <v>1532</v>
      </c>
    </row>
    <row r="30" spans="1:9" x14ac:dyDescent="0.15">
      <c r="A30">
        <v>25</v>
      </c>
      <c r="B30" t="s">
        <v>3883</v>
      </c>
      <c r="C30" s="3">
        <v>88.01</v>
      </c>
      <c r="D30" s="3">
        <v>4.08</v>
      </c>
      <c r="E30" s="3">
        <v>3.95</v>
      </c>
      <c r="F30" s="3">
        <v>3.74</v>
      </c>
      <c r="G30" s="3">
        <v>0.22</v>
      </c>
      <c r="H30" s="3" t="s">
        <v>3863</v>
      </c>
    </row>
    <row r="31" spans="1:9" x14ac:dyDescent="0.15">
      <c r="A31">
        <v>26</v>
      </c>
      <c r="B31" t="s">
        <v>3884</v>
      </c>
      <c r="C31" s="3">
        <v>92.94</v>
      </c>
      <c r="D31" s="3">
        <v>0.7</v>
      </c>
      <c r="E31" s="3">
        <v>2.11</v>
      </c>
      <c r="F31" s="3">
        <v>2.23</v>
      </c>
      <c r="G31" s="3">
        <v>2.02</v>
      </c>
      <c r="H31" s="3" t="s">
        <v>3863</v>
      </c>
    </row>
    <row r="32" spans="1:9" x14ac:dyDescent="0.15">
      <c r="A32">
        <v>27</v>
      </c>
      <c r="B32" t="s">
        <v>3885</v>
      </c>
      <c r="C32" s="3">
        <v>90.04</v>
      </c>
      <c r="D32" s="3">
        <v>1.25</v>
      </c>
      <c r="E32" s="3">
        <v>6.11</v>
      </c>
      <c r="F32" s="3">
        <v>2.6</v>
      </c>
      <c r="H32" s="3" t="s">
        <v>3863</v>
      </c>
      <c r="I32" t="s">
        <v>3886</v>
      </c>
    </row>
    <row r="33" spans="1:9" x14ac:dyDescent="0.15">
      <c r="A33">
        <v>28</v>
      </c>
      <c r="B33" t="s">
        <v>3887</v>
      </c>
      <c r="C33" s="3">
        <v>97.41</v>
      </c>
      <c r="D33" s="3" t="s">
        <v>56</v>
      </c>
      <c r="E33" s="3" t="s">
        <v>56</v>
      </c>
      <c r="F33" s="3">
        <v>2.31</v>
      </c>
      <c r="G33" s="3">
        <v>0.28000000000000003</v>
      </c>
      <c r="H33" s="3" t="s">
        <v>3863</v>
      </c>
    </row>
    <row r="34" spans="1:9" x14ac:dyDescent="0.15">
      <c r="A34">
        <v>29</v>
      </c>
      <c r="B34" t="s">
        <v>3888</v>
      </c>
      <c r="C34" s="3">
        <v>96.75</v>
      </c>
      <c r="D34" s="3">
        <v>0.8</v>
      </c>
      <c r="E34" s="3" t="s">
        <v>56</v>
      </c>
      <c r="F34" s="3">
        <v>2.4500000000000002</v>
      </c>
      <c r="H34" s="3" t="s">
        <v>3863</v>
      </c>
    </row>
    <row r="35" spans="1:9" x14ac:dyDescent="0.15">
      <c r="A35">
        <v>30</v>
      </c>
      <c r="B35" t="s">
        <v>3889</v>
      </c>
      <c r="C35" s="3">
        <v>92.91</v>
      </c>
      <c r="D35" s="3">
        <v>1.8</v>
      </c>
      <c r="E35" s="3"/>
      <c r="F35" s="3">
        <v>3.42</v>
      </c>
      <c r="G35" s="91">
        <v>1.87</v>
      </c>
      <c r="H35" s="3" t="s">
        <v>3863</v>
      </c>
      <c r="I35" t="s">
        <v>3890</v>
      </c>
    </row>
    <row r="36" spans="1:9" x14ac:dyDescent="0.15">
      <c r="A36">
        <v>31</v>
      </c>
      <c r="B36" t="s">
        <v>3891</v>
      </c>
      <c r="C36" s="3">
        <v>72.37</v>
      </c>
      <c r="D36" s="3">
        <v>1.25</v>
      </c>
      <c r="E36" s="3">
        <v>22.29</v>
      </c>
      <c r="F36" s="3">
        <v>3.1</v>
      </c>
      <c r="G36" s="3">
        <v>0.99</v>
      </c>
      <c r="H36" s="3" t="s">
        <v>3863</v>
      </c>
    </row>
    <row r="37" spans="1:9" x14ac:dyDescent="0.15">
      <c r="A37">
        <v>32</v>
      </c>
      <c r="B37" t="s">
        <v>3892</v>
      </c>
      <c r="C37" s="3">
        <v>98.18</v>
      </c>
      <c r="D37" s="3"/>
      <c r="E37" s="3"/>
      <c r="F37" s="3">
        <v>1.4</v>
      </c>
      <c r="G37" s="91">
        <v>0.42</v>
      </c>
      <c r="H37" s="3" t="s">
        <v>3863</v>
      </c>
      <c r="I37" t="s">
        <v>3893</v>
      </c>
    </row>
    <row r="38" spans="1:9" x14ac:dyDescent="0.15">
      <c r="A38">
        <v>33</v>
      </c>
      <c r="B38" t="s">
        <v>3894</v>
      </c>
      <c r="C38" s="3">
        <v>94.03</v>
      </c>
      <c r="D38" s="3">
        <v>0.7</v>
      </c>
      <c r="E38" s="3"/>
      <c r="F38" s="3">
        <v>3.42</v>
      </c>
      <c r="G38" s="91">
        <v>1.85</v>
      </c>
      <c r="H38" s="3" t="s">
        <v>3863</v>
      </c>
      <c r="I38" t="s">
        <v>3895</v>
      </c>
    </row>
    <row r="39" spans="1:9" x14ac:dyDescent="0.15">
      <c r="C39" s="3"/>
      <c r="D39" s="3"/>
      <c r="E39" s="3"/>
      <c r="F39" s="3"/>
    </row>
    <row r="40" spans="1:9" x14ac:dyDescent="0.15">
      <c r="C40" s="3"/>
      <c r="D40" s="3"/>
      <c r="E40" s="3"/>
      <c r="F40" s="3"/>
    </row>
    <row r="41" spans="1:9" x14ac:dyDescent="0.15">
      <c r="C41" s="3"/>
      <c r="D41" s="3"/>
      <c r="E41" s="3"/>
      <c r="F41" s="3"/>
    </row>
  </sheetData>
  <pageMargins left="0.75" right="0.75" top="1" bottom="1"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I13"/>
  <sheetViews>
    <sheetView workbookViewId="0">
      <selection activeCell="A2" sqref="A2"/>
    </sheetView>
  </sheetViews>
  <sheetFormatPr baseColWidth="10" defaultColWidth="8.83203125" defaultRowHeight="13" x14ac:dyDescent="0.15"/>
  <cols>
    <col min="2" max="2" width="16" bestFit="1" customWidth="1"/>
    <col min="3" max="3" width="21.5" bestFit="1" customWidth="1"/>
  </cols>
  <sheetData>
    <row r="2" spans="1:9" ht="16" x14ac:dyDescent="0.2">
      <c r="A2" s="81" t="s">
        <v>4848</v>
      </c>
    </row>
    <row r="4" spans="1:9" x14ac:dyDescent="0.15">
      <c r="A4" t="s">
        <v>2572</v>
      </c>
      <c r="D4" s="1" t="s">
        <v>2161</v>
      </c>
      <c r="E4" s="1" t="s">
        <v>2162</v>
      </c>
      <c r="F4" s="1" t="s">
        <v>2164</v>
      </c>
      <c r="G4" s="1" t="s">
        <v>2166</v>
      </c>
      <c r="H4" s="1" t="s">
        <v>2478</v>
      </c>
      <c r="I4" s="1" t="s">
        <v>2564</v>
      </c>
    </row>
    <row r="5" spans="1:9" x14ac:dyDescent="0.15">
      <c r="A5">
        <v>1</v>
      </c>
      <c r="B5" t="s">
        <v>2566</v>
      </c>
      <c r="C5" t="s">
        <v>2567</v>
      </c>
      <c r="D5">
        <v>92.89</v>
      </c>
      <c r="E5">
        <v>5.15</v>
      </c>
      <c r="F5">
        <v>1.78</v>
      </c>
      <c r="H5">
        <v>0.18</v>
      </c>
    </row>
    <row r="6" spans="1:9" x14ac:dyDescent="0.15">
      <c r="A6">
        <v>2</v>
      </c>
      <c r="B6" t="s">
        <v>2566</v>
      </c>
      <c r="C6" t="s">
        <v>2568</v>
      </c>
      <c r="D6">
        <v>88.51</v>
      </c>
      <c r="E6">
        <v>9.8000000000000007</v>
      </c>
      <c r="F6">
        <v>2.2999999999999998</v>
      </c>
      <c r="I6">
        <v>0.11</v>
      </c>
    </row>
    <row r="7" spans="1:9" x14ac:dyDescent="0.15">
      <c r="A7">
        <v>3</v>
      </c>
      <c r="B7" t="s">
        <v>2566</v>
      </c>
      <c r="C7" t="s">
        <v>2569</v>
      </c>
      <c r="D7">
        <v>88.22</v>
      </c>
      <c r="E7">
        <v>5.63</v>
      </c>
      <c r="F7">
        <v>5.88</v>
      </c>
      <c r="H7">
        <v>0.27</v>
      </c>
    </row>
    <row r="8" spans="1:9" x14ac:dyDescent="0.15">
      <c r="A8">
        <v>4</v>
      </c>
      <c r="B8" t="s">
        <v>2566</v>
      </c>
      <c r="C8" t="s">
        <v>2570</v>
      </c>
      <c r="D8">
        <v>88.05</v>
      </c>
      <c r="E8">
        <v>11.12</v>
      </c>
      <c r="F8">
        <v>0.78</v>
      </c>
      <c r="H8">
        <v>0.05</v>
      </c>
    </row>
    <row r="9" spans="1:9" x14ac:dyDescent="0.15">
      <c r="A9">
        <v>5</v>
      </c>
      <c r="B9" t="s">
        <v>2566</v>
      </c>
      <c r="C9" t="s">
        <v>2571</v>
      </c>
      <c r="D9">
        <v>84.08</v>
      </c>
      <c r="E9">
        <v>7.19</v>
      </c>
      <c r="F9">
        <v>8.5299999999999994</v>
      </c>
      <c r="H9">
        <v>0.2</v>
      </c>
    </row>
    <row r="10" spans="1:9" x14ac:dyDescent="0.15">
      <c r="A10">
        <v>6</v>
      </c>
      <c r="B10" t="s">
        <v>2566</v>
      </c>
      <c r="C10" t="s">
        <v>2565</v>
      </c>
      <c r="D10">
        <v>81.19</v>
      </c>
      <c r="E10">
        <v>18.309999999999999</v>
      </c>
      <c r="F10">
        <v>0.75</v>
      </c>
      <c r="I10">
        <v>0.25</v>
      </c>
    </row>
    <row r="11" spans="1:9" x14ac:dyDescent="0.15">
      <c r="A11" t="s">
        <v>2577</v>
      </c>
    </row>
    <row r="12" spans="1:9" x14ac:dyDescent="0.15">
      <c r="B12" t="s">
        <v>2574</v>
      </c>
      <c r="C12" t="s">
        <v>2573</v>
      </c>
      <c r="D12">
        <v>88.63</v>
      </c>
      <c r="E12">
        <v>8.5399999999999991</v>
      </c>
      <c r="F12" s="6">
        <v>2.83</v>
      </c>
      <c r="G12" s="6"/>
      <c r="I12" t="s">
        <v>2576</v>
      </c>
    </row>
    <row r="13" spans="1:9" x14ac:dyDescent="0.15">
      <c r="B13" t="s">
        <v>2574</v>
      </c>
      <c r="C13" t="s">
        <v>2575</v>
      </c>
      <c r="D13">
        <v>83.5</v>
      </c>
      <c r="E13">
        <v>5.15</v>
      </c>
      <c r="F13">
        <v>8.35</v>
      </c>
      <c r="G13">
        <v>3</v>
      </c>
    </row>
  </sheetData>
  <phoneticPr fontId="3"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O250"/>
  <sheetViews>
    <sheetView workbookViewId="0">
      <selection activeCell="A2" sqref="A2"/>
    </sheetView>
  </sheetViews>
  <sheetFormatPr baseColWidth="10" defaultColWidth="8.83203125" defaultRowHeight="13" x14ac:dyDescent="0.15"/>
  <cols>
    <col min="2" max="2" width="48.5" bestFit="1" customWidth="1"/>
    <col min="3" max="3" width="15" bestFit="1" customWidth="1"/>
    <col min="9" max="9" width="10.6640625" bestFit="1" customWidth="1"/>
    <col min="11" max="11" width="26" style="3" bestFit="1" customWidth="1"/>
    <col min="15" max="15" width="12.5" bestFit="1" customWidth="1"/>
  </cols>
  <sheetData>
    <row r="2" spans="1:15" ht="16" x14ac:dyDescent="0.2">
      <c r="A2" s="102" t="s">
        <v>4850</v>
      </c>
    </row>
    <row r="3" spans="1:15" x14ac:dyDescent="0.15">
      <c r="A3" s="1" t="s">
        <v>1685</v>
      </c>
    </row>
    <row r="4" spans="1:15" x14ac:dyDescent="0.15">
      <c r="C4" s="2" t="s">
        <v>2162</v>
      </c>
      <c r="D4" s="2" t="s">
        <v>2161</v>
      </c>
      <c r="E4" s="2" t="s">
        <v>2169</v>
      </c>
      <c r="F4" s="2" t="s">
        <v>2164</v>
      </c>
      <c r="G4" s="2" t="s">
        <v>2165</v>
      </c>
      <c r="H4" s="2" t="s">
        <v>2169</v>
      </c>
      <c r="I4" s="2" t="s">
        <v>2166</v>
      </c>
      <c r="J4" s="2" t="s">
        <v>2163</v>
      </c>
      <c r="K4" s="2" t="s">
        <v>2295</v>
      </c>
      <c r="O4" t="s">
        <v>2693</v>
      </c>
    </row>
    <row r="5" spans="1:15" x14ac:dyDescent="0.15">
      <c r="A5">
        <v>1</v>
      </c>
      <c r="B5" t="s">
        <v>1689</v>
      </c>
      <c r="C5">
        <v>8.31</v>
      </c>
      <c r="D5">
        <v>90.88</v>
      </c>
      <c r="E5">
        <v>0.36</v>
      </c>
      <c r="K5" s="3">
        <f>SUM(C5:J5)</f>
        <v>99.55</v>
      </c>
      <c r="O5" t="s">
        <v>2693</v>
      </c>
    </row>
    <row r="6" spans="1:15" x14ac:dyDescent="0.15">
      <c r="A6">
        <v>2</v>
      </c>
      <c r="B6" t="s">
        <v>1688</v>
      </c>
      <c r="C6">
        <v>11.89</v>
      </c>
      <c r="D6">
        <v>87.76</v>
      </c>
      <c r="E6">
        <v>0.27</v>
      </c>
      <c r="K6" s="3">
        <f t="shared" ref="K6:K29" si="0">SUM(C6:J6)</f>
        <v>99.92</v>
      </c>
      <c r="N6">
        <v>1</v>
      </c>
      <c r="O6" t="s">
        <v>3277</v>
      </c>
    </row>
    <row r="7" spans="1:15" ht="14" x14ac:dyDescent="0.2">
      <c r="A7">
        <v>3</v>
      </c>
      <c r="B7" t="s">
        <v>1687</v>
      </c>
      <c r="C7">
        <v>11</v>
      </c>
      <c r="D7">
        <v>84.44</v>
      </c>
      <c r="F7">
        <v>3.77</v>
      </c>
      <c r="G7">
        <v>0.66</v>
      </c>
      <c r="K7" s="3">
        <f t="shared" si="0"/>
        <v>99.86999999999999</v>
      </c>
      <c r="N7">
        <v>23</v>
      </c>
      <c r="O7" t="s">
        <v>2107</v>
      </c>
    </row>
    <row r="8" spans="1:15" x14ac:dyDescent="0.15">
      <c r="A8">
        <v>4</v>
      </c>
      <c r="B8" t="s">
        <v>1686</v>
      </c>
      <c r="C8">
        <v>9.94</v>
      </c>
      <c r="D8">
        <v>88.16</v>
      </c>
      <c r="H8">
        <v>0.8</v>
      </c>
      <c r="I8">
        <v>0.47</v>
      </c>
      <c r="K8" s="3">
        <f t="shared" si="0"/>
        <v>99.36999999999999</v>
      </c>
      <c r="N8">
        <v>9</v>
      </c>
      <c r="O8" t="s">
        <v>828</v>
      </c>
    </row>
    <row r="9" spans="1:15" ht="14" x14ac:dyDescent="0.2">
      <c r="A9">
        <v>5</v>
      </c>
      <c r="B9" t="s">
        <v>1690</v>
      </c>
      <c r="C9">
        <v>9.86</v>
      </c>
      <c r="D9">
        <v>89.57</v>
      </c>
      <c r="H9" s="6">
        <v>0.56999999999999995</v>
      </c>
      <c r="I9" s="6"/>
      <c r="K9" s="3">
        <f t="shared" si="0"/>
        <v>99.999999999999986</v>
      </c>
      <c r="L9" t="s">
        <v>1691</v>
      </c>
      <c r="N9">
        <v>1</v>
      </c>
      <c r="O9" t="s">
        <v>2053</v>
      </c>
    </row>
    <row r="10" spans="1:15" ht="14" x14ac:dyDescent="0.2">
      <c r="A10">
        <v>6</v>
      </c>
      <c r="B10" t="s">
        <v>1692</v>
      </c>
      <c r="C10">
        <v>8.1</v>
      </c>
      <c r="D10">
        <v>91.33</v>
      </c>
      <c r="G10" t="s">
        <v>2148</v>
      </c>
      <c r="H10">
        <v>0.56999999999999995</v>
      </c>
      <c r="K10" s="3">
        <f t="shared" si="0"/>
        <v>99.999999999999986</v>
      </c>
      <c r="N10">
        <v>1</v>
      </c>
      <c r="O10" t="s">
        <v>1542</v>
      </c>
    </row>
    <row r="11" spans="1:15" x14ac:dyDescent="0.15">
      <c r="A11">
        <v>7</v>
      </c>
      <c r="B11" t="s">
        <v>1693</v>
      </c>
      <c r="C11">
        <v>22.85</v>
      </c>
      <c r="D11">
        <v>76.16</v>
      </c>
      <c r="H11" s="6">
        <v>0.99</v>
      </c>
      <c r="J11" s="6"/>
      <c r="K11" s="3">
        <f t="shared" si="0"/>
        <v>99.999999999999986</v>
      </c>
      <c r="L11" t="s">
        <v>1694</v>
      </c>
      <c r="N11">
        <v>1</v>
      </c>
      <c r="O11" t="s">
        <v>1525</v>
      </c>
    </row>
    <row r="12" spans="1:15" ht="14" x14ac:dyDescent="0.2">
      <c r="A12">
        <v>8</v>
      </c>
      <c r="B12" t="s">
        <v>1695</v>
      </c>
      <c r="C12">
        <v>8.35</v>
      </c>
      <c r="D12">
        <v>87.11</v>
      </c>
      <c r="I12">
        <v>0.34</v>
      </c>
      <c r="J12">
        <v>4.3099999999999996</v>
      </c>
      <c r="K12" s="3">
        <f t="shared" si="0"/>
        <v>100.11</v>
      </c>
      <c r="N12">
        <v>1</v>
      </c>
      <c r="O12" t="s">
        <v>2054</v>
      </c>
    </row>
    <row r="13" spans="1:15" x14ac:dyDescent="0.15">
      <c r="A13">
        <v>9</v>
      </c>
      <c r="B13" t="s">
        <v>1693</v>
      </c>
      <c r="D13">
        <v>69.959999999999994</v>
      </c>
      <c r="F13">
        <v>18.489999999999998</v>
      </c>
      <c r="G13">
        <v>0.13</v>
      </c>
      <c r="I13">
        <v>0.28999999999999998</v>
      </c>
      <c r="J13">
        <v>11.72</v>
      </c>
      <c r="K13" s="3">
        <f t="shared" si="0"/>
        <v>100.58999999999999</v>
      </c>
      <c r="N13">
        <v>3</v>
      </c>
      <c r="O13" t="s">
        <v>2052</v>
      </c>
    </row>
    <row r="14" spans="1:15" x14ac:dyDescent="0.15">
      <c r="A14">
        <v>10</v>
      </c>
      <c r="B14" t="s">
        <v>1702</v>
      </c>
      <c r="C14">
        <v>9.15</v>
      </c>
      <c r="D14">
        <v>89.4</v>
      </c>
      <c r="G14">
        <v>1.45</v>
      </c>
      <c r="H14" t="s">
        <v>2148</v>
      </c>
      <c r="K14" s="3">
        <f t="shared" si="0"/>
        <v>100.00000000000001</v>
      </c>
      <c r="N14">
        <v>1</v>
      </c>
      <c r="O14" t="s">
        <v>2051</v>
      </c>
    </row>
    <row r="15" spans="1:15" ht="14" x14ac:dyDescent="0.2">
      <c r="A15">
        <v>11</v>
      </c>
      <c r="B15" t="s">
        <v>1696</v>
      </c>
      <c r="C15">
        <v>14.3</v>
      </c>
      <c r="D15">
        <v>85.25</v>
      </c>
      <c r="H15">
        <v>0.45</v>
      </c>
      <c r="K15" s="3">
        <f t="shared" si="0"/>
        <v>100</v>
      </c>
      <c r="N15">
        <v>1</v>
      </c>
      <c r="O15" t="s">
        <v>2050</v>
      </c>
    </row>
    <row r="16" spans="1:15" ht="14" x14ac:dyDescent="0.2">
      <c r="A16">
        <v>12</v>
      </c>
      <c r="B16" t="s">
        <v>1697</v>
      </c>
      <c r="C16">
        <v>6.01</v>
      </c>
      <c r="D16">
        <v>93</v>
      </c>
      <c r="G16">
        <v>0.43</v>
      </c>
      <c r="H16" s="6">
        <v>0.56000000000000005</v>
      </c>
      <c r="I16" s="6"/>
      <c r="K16" s="3">
        <f t="shared" si="0"/>
        <v>100.00000000000001</v>
      </c>
      <c r="L16" t="s">
        <v>1691</v>
      </c>
      <c r="N16">
        <v>48</v>
      </c>
      <c r="O16" t="s">
        <v>3278</v>
      </c>
    </row>
    <row r="17" spans="1:15" x14ac:dyDescent="0.15">
      <c r="A17">
        <v>13</v>
      </c>
      <c r="B17" t="s">
        <v>1698</v>
      </c>
      <c r="C17">
        <v>6.65</v>
      </c>
      <c r="D17">
        <v>92.46</v>
      </c>
      <c r="G17" t="s">
        <v>2148</v>
      </c>
      <c r="H17" s="6">
        <v>0.89</v>
      </c>
      <c r="I17" s="6"/>
      <c r="K17" s="3">
        <f t="shared" si="0"/>
        <v>100</v>
      </c>
      <c r="L17" t="s">
        <v>1691</v>
      </c>
      <c r="N17">
        <v>1</v>
      </c>
      <c r="O17" t="s">
        <v>2049</v>
      </c>
    </row>
    <row r="18" spans="1:15" x14ac:dyDescent="0.15">
      <c r="A18">
        <v>14</v>
      </c>
      <c r="B18" t="s">
        <v>1701</v>
      </c>
      <c r="C18">
        <v>5.47</v>
      </c>
      <c r="D18">
        <v>93.92</v>
      </c>
      <c r="H18" s="6">
        <v>0.61</v>
      </c>
      <c r="I18" s="6"/>
      <c r="K18" s="3">
        <f t="shared" si="0"/>
        <v>100</v>
      </c>
      <c r="L18" t="s">
        <v>1691</v>
      </c>
      <c r="N18">
        <v>1</v>
      </c>
      <c r="O18" t="s">
        <v>3162</v>
      </c>
    </row>
    <row r="19" spans="1:15" x14ac:dyDescent="0.15">
      <c r="A19">
        <v>15</v>
      </c>
      <c r="B19" t="s">
        <v>1699</v>
      </c>
      <c r="C19">
        <v>12.6</v>
      </c>
      <c r="D19">
        <v>86.55</v>
      </c>
      <c r="H19" s="6">
        <v>0.85</v>
      </c>
      <c r="I19" s="6"/>
      <c r="K19" s="3">
        <f t="shared" si="0"/>
        <v>99.999999999999986</v>
      </c>
      <c r="L19" t="s">
        <v>1691</v>
      </c>
      <c r="N19">
        <v>8</v>
      </c>
      <c r="O19" t="s">
        <v>829</v>
      </c>
    </row>
    <row r="20" spans="1:15" x14ac:dyDescent="0.15">
      <c r="A20">
        <v>16</v>
      </c>
      <c r="B20" t="s">
        <v>1701</v>
      </c>
      <c r="C20">
        <v>6.06</v>
      </c>
      <c r="D20">
        <v>93.61</v>
      </c>
      <c r="H20">
        <v>0.33</v>
      </c>
      <c r="K20" s="3">
        <f t="shared" si="0"/>
        <v>100</v>
      </c>
      <c r="N20">
        <v>22</v>
      </c>
      <c r="O20" t="s">
        <v>3281</v>
      </c>
    </row>
    <row r="21" spans="1:15" x14ac:dyDescent="0.15">
      <c r="A21">
        <v>17</v>
      </c>
      <c r="B21" t="s">
        <v>1700</v>
      </c>
      <c r="C21">
        <v>10.61</v>
      </c>
      <c r="D21">
        <v>88.9</v>
      </c>
      <c r="H21" s="6">
        <v>0.49</v>
      </c>
      <c r="I21" s="6"/>
      <c r="K21" s="3">
        <f t="shared" si="0"/>
        <v>100</v>
      </c>
      <c r="L21" t="s">
        <v>1691</v>
      </c>
      <c r="N21">
        <v>2</v>
      </c>
      <c r="O21" t="s">
        <v>819</v>
      </c>
    </row>
    <row r="22" spans="1:15" x14ac:dyDescent="0.15">
      <c r="A22">
        <v>18</v>
      </c>
      <c r="B22" t="s">
        <v>1703</v>
      </c>
      <c r="C22">
        <v>6.78</v>
      </c>
      <c r="D22">
        <v>92.79</v>
      </c>
      <c r="H22">
        <v>0.43</v>
      </c>
      <c r="K22" s="3">
        <f t="shared" si="0"/>
        <v>100.00000000000001</v>
      </c>
      <c r="N22">
        <v>2</v>
      </c>
      <c r="O22" t="s">
        <v>1259</v>
      </c>
    </row>
    <row r="23" spans="1:15" ht="14" x14ac:dyDescent="0.2">
      <c r="A23">
        <v>19</v>
      </c>
      <c r="B23" t="s">
        <v>1704</v>
      </c>
      <c r="C23">
        <v>15.73</v>
      </c>
      <c r="D23">
        <v>83.79</v>
      </c>
      <c r="H23">
        <v>0.48</v>
      </c>
      <c r="K23" s="3">
        <f t="shared" si="0"/>
        <v>100.00000000000001</v>
      </c>
      <c r="N23">
        <v>8</v>
      </c>
      <c r="O23" t="s">
        <v>834</v>
      </c>
    </row>
    <row r="24" spans="1:15" ht="14" x14ac:dyDescent="0.2">
      <c r="A24">
        <v>20</v>
      </c>
      <c r="B24" t="s">
        <v>1704</v>
      </c>
      <c r="C24">
        <v>13.03</v>
      </c>
      <c r="D24">
        <v>86.97</v>
      </c>
      <c r="K24" s="3">
        <f t="shared" si="0"/>
        <v>100</v>
      </c>
      <c r="N24">
        <v>2</v>
      </c>
      <c r="O24" t="s">
        <v>2789</v>
      </c>
    </row>
    <row r="25" spans="1:15" x14ac:dyDescent="0.15">
      <c r="A25">
        <v>21</v>
      </c>
      <c r="B25" t="s">
        <v>1705</v>
      </c>
      <c r="C25">
        <v>11.75</v>
      </c>
      <c r="D25">
        <v>86.19</v>
      </c>
      <c r="H25" s="6">
        <v>1.18</v>
      </c>
      <c r="I25" s="6"/>
      <c r="K25" s="3">
        <f t="shared" si="0"/>
        <v>99.12</v>
      </c>
      <c r="L25" t="s">
        <v>1706</v>
      </c>
      <c r="N25">
        <v>37</v>
      </c>
      <c r="O25" t="s">
        <v>3279</v>
      </c>
    </row>
    <row r="26" spans="1:15" x14ac:dyDescent="0.15">
      <c r="A26">
        <v>22</v>
      </c>
      <c r="B26" t="s">
        <v>1707</v>
      </c>
      <c r="C26">
        <v>6.93</v>
      </c>
      <c r="D26">
        <v>92.08</v>
      </c>
      <c r="G26">
        <v>0.69</v>
      </c>
      <c r="K26" s="3">
        <f t="shared" si="0"/>
        <v>99.699999999999989</v>
      </c>
      <c r="N26">
        <v>2</v>
      </c>
      <c r="O26" t="s">
        <v>1257</v>
      </c>
    </row>
    <row r="27" spans="1:15" ht="14" x14ac:dyDescent="0.2">
      <c r="A27">
        <v>23</v>
      </c>
      <c r="B27" t="s">
        <v>1708</v>
      </c>
      <c r="C27">
        <v>1.73</v>
      </c>
      <c r="D27">
        <v>96.73</v>
      </c>
      <c r="G27">
        <v>0.55000000000000004</v>
      </c>
      <c r="H27">
        <v>1.1100000000000001</v>
      </c>
      <c r="K27" s="3">
        <f t="shared" si="0"/>
        <v>100.12</v>
      </c>
      <c r="N27">
        <v>2</v>
      </c>
      <c r="O27" t="s">
        <v>2039</v>
      </c>
    </row>
    <row r="28" spans="1:15" ht="14" x14ac:dyDescent="0.2">
      <c r="A28">
        <v>24</v>
      </c>
      <c r="B28" t="s">
        <v>1709</v>
      </c>
      <c r="C28" t="s">
        <v>2148</v>
      </c>
      <c r="D28">
        <v>100</v>
      </c>
      <c r="I28" t="s">
        <v>2148</v>
      </c>
      <c r="K28" s="3">
        <f t="shared" si="0"/>
        <v>100</v>
      </c>
      <c r="N28">
        <v>1</v>
      </c>
      <c r="O28" t="s">
        <v>1258</v>
      </c>
    </row>
    <row r="29" spans="1:15" x14ac:dyDescent="0.15">
      <c r="A29">
        <v>25</v>
      </c>
      <c r="B29" t="s">
        <v>1710</v>
      </c>
      <c r="C29" t="s">
        <v>2148</v>
      </c>
      <c r="D29">
        <v>100</v>
      </c>
      <c r="F29" t="s">
        <v>2148</v>
      </c>
      <c r="I29" t="s">
        <v>2148</v>
      </c>
      <c r="K29" s="3">
        <f t="shared" si="0"/>
        <v>100</v>
      </c>
      <c r="N29">
        <v>14</v>
      </c>
      <c r="O29" t="s">
        <v>2793</v>
      </c>
    </row>
    <row r="30" spans="1:15" x14ac:dyDescent="0.15">
      <c r="N30">
        <v>1</v>
      </c>
      <c r="O30" t="s">
        <v>1256</v>
      </c>
    </row>
    <row r="32" spans="1:15" ht="16" x14ac:dyDescent="0.2">
      <c r="A32" s="102" t="s">
        <v>4849</v>
      </c>
    </row>
    <row r="33" spans="1:14" x14ac:dyDescent="0.15">
      <c r="A33" s="1" t="s">
        <v>1740</v>
      </c>
      <c r="C33" s="1" t="s">
        <v>3232</v>
      </c>
      <c r="D33" s="1" t="s">
        <v>2161</v>
      </c>
      <c r="E33" s="1" t="s">
        <v>2162</v>
      </c>
      <c r="F33" s="1" t="s">
        <v>2164</v>
      </c>
      <c r="G33" s="1" t="s">
        <v>2163</v>
      </c>
      <c r="H33" s="1" t="s">
        <v>2165</v>
      </c>
      <c r="I33" s="1" t="s">
        <v>841</v>
      </c>
      <c r="J33" s="2" t="s">
        <v>2295</v>
      </c>
      <c r="K33" s="2" t="s">
        <v>1270</v>
      </c>
      <c r="N33">
        <f>SUM(N6:N30)</f>
        <v>193</v>
      </c>
    </row>
    <row r="34" spans="1:14" ht="14" x14ac:dyDescent="0.15">
      <c r="A34">
        <v>1</v>
      </c>
      <c r="B34" s="50" t="s">
        <v>1854</v>
      </c>
      <c r="C34" t="s">
        <v>817</v>
      </c>
      <c r="D34">
        <v>100</v>
      </c>
      <c r="E34" s="36" t="s">
        <v>818</v>
      </c>
      <c r="F34" s="36" t="s">
        <v>839</v>
      </c>
      <c r="G34" s="36" t="s">
        <v>839</v>
      </c>
      <c r="H34" s="36" t="s">
        <v>839</v>
      </c>
      <c r="I34" s="36" t="s">
        <v>818</v>
      </c>
      <c r="J34">
        <f>SUM(D34:I34)</f>
        <v>100</v>
      </c>
      <c r="K34" s="14" t="s">
        <v>2808</v>
      </c>
    </row>
    <row r="35" spans="1:14" ht="14" x14ac:dyDescent="0.15">
      <c r="A35">
        <f>A34+1</f>
        <v>2</v>
      </c>
      <c r="B35" s="50" t="s">
        <v>1855</v>
      </c>
      <c r="C35" t="s">
        <v>819</v>
      </c>
      <c r="D35">
        <v>100</v>
      </c>
      <c r="E35" s="36" t="s">
        <v>818</v>
      </c>
      <c r="F35" s="36" t="s">
        <v>839</v>
      </c>
      <c r="G35" s="36" t="s">
        <v>839</v>
      </c>
      <c r="H35" s="36" t="s">
        <v>839</v>
      </c>
      <c r="I35" s="36" t="s">
        <v>818</v>
      </c>
      <c r="J35">
        <f t="shared" ref="J35:J98" si="1">SUM(D35:I35)</f>
        <v>100</v>
      </c>
      <c r="K35" s="14" t="s">
        <v>2808</v>
      </c>
    </row>
    <row r="36" spans="1:14" ht="14" x14ac:dyDescent="0.15">
      <c r="A36">
        <f t="shared" ref="A36:A99" si="2">A35+1</f>
        <v>3</v>
      </c>
      <c r="B36" s="50" t="s">
        <v>1856</v>
      </c>
      <c r="C36" t="s">
        <v>820</v>
      </c>
      <c r="D36">
        <v>99.71</v>
      </c>
      <c r="E36" s="36" t="s">
        <v>818</v>
      </c>
      <c r="F36" s="36" t="s">
        <v>839</v>
      </c>
      <c r="G36" s="36" t="s">
        <v>839</v>
      </c>
      <c r="H36" s="36" t="s">
        <v>839</v>
      </c>
      <c r="I36">
        <v>0.28999999999999998</v>
      </c>
      <c r="J36">
        <f t="shared" si="1"/>
        <v>100</v>
      </c>
      <c r="K36" s="3" t="s">
        <v>927</v>
      </c>
    </row>
    <row r="37" spans="1:14" ht="15" x14ac:dyDescent="0.15">
      <c r="A37">
        <f t="shared" si="2"/>
        <v>4</v>
      </c>
      <c r="B37" s="50" t="s">
        <v>1857</v>
      </c>
      <c r="C37" t="s">
        <v>821</v>
      </c>
      <c r="D37">
        <v>98.64</v>
      </c>
      <c r="E37">
        <v>1.19</v>
      </c>
      <c r="F37" s="36" t="s">
        <v>839</v>
      </c>
      <c r="G37" s="36" t="s">
        <v>839</v>
      </c>
      <c r="H37">
        <v>0.75</v>
      </c>
      <c r="I37" s="36" t="s">
        <v>818</v>
      </c>
      <c r="J37">
        <f t="shared" si="1"/>
        <v>100.58</v>
      </c>
      <c r="K37" s="14" t="s">
        <v>2903</v>
      </c>
    </row>
    <row r="38" spans="1:14" ht="14" x14ac:dyDescent="0.15">
      <c r="A38">
        <f t="shared" si="2"/>
        <v>5</v>
      </c>
      <c r="B38" s="50" t="s">
        <v>1858</v>
      </c>
      <c r="C38" t="s">
        <v>822</v>
      </c>
      <c r="D38">
        <v>97.32</v>
      </c>
      <c r="E38">
        <v>1.96</v>
      </c>
      <c r="F38" s="36" t="s">
        <v>839</v>
      </c>
      <c r="G38" s="36" t="s">
        <v>839</v>
      </c>
      <c r="H38" s="36" t="s">
        <v>839</v>
      </c>
      <c r="I38">
        <v>0.72</v>
      </c>
      <c r="J38">
        <f t="shared" si="1"/>
        <v>99.999999999999986</v>
      </c>
      <c r="K38" s="14" t="s">
        <v>2904</v>
      </c>
    </row>
    <row r="39" spans="1:14" ht="14" x14ac:dyDescent="0.15">
      <c r="A39">
        <f t="shared" si="2"/>
        <v>6</v>
      </c>
      <c r="B39" s="50" t="s">
        <v>1859</v>
      </c>
      <c r="C39" t="s">
        <v>823</v>
      </c>
      <c r="D39">
        <v>97.94</v>
      </c>
      <c r="E39">
        <v>2.06</v>
      </c>
      <c r="F39" s="36" t="s">
        <v>839</v>
      </c>
      <c r="G39" s="36" t="s">
        <v>839</v>
      </c>
      <c r="H39" s="36" t="s">
        <v>839</v>
      </c>
      <c r="I39" s="36" t="s">
        <v>839</v>
      </c>
      <c r="J39">
        <f t="shared" si="1"/>
        <v>100</v>
      </c>
      <c r="K39" s="3" t="s">
        <v>3108</v>
      </c>
    </row>
    <row r="40" spans="1:14" ht="15" x14ac:dyDescent="0.15">
      <c r="A40">
        <f t="shared" si="2"/>
        <v>7</v>
      </c>
      <c r="B40" s="50" t="s">
        <v>1860</v>
      </c>
      <c r="C40" s="13" t="s">
        <v>2807</v>
      </c>
      <c r="D40">
        <v>97.75</v>
      </c>
      <c r="E40">
        <v>2.25</v>
      </c>
      <c r="F40" s="36" t="s">
        <v>839</v>
      </c>
      <c r="G40" s="36" t="s">
        <v>839</v>
      </c>
      <c r="H40" s="36" t="s">
        <v>839</v>
      </c>
      <c r="I40" s="36" t="s">
        <v>839</v>
      </c>
      <c r="J40">
        <f t="shared" si="1"/>
        <v>100</v>
      </c>
      <c r="K40" s="4"/>
      <c r="L40" s="17" t="s">
        <v>2939</v>
      </c>
    </row>
    <row r="41" spans="1:14" ht="14" x14ac:dyDescent="0.15">
      <c r="A41">
        <f t="shared" si="2"/>
        <v>8</v>
      </c>
      <c r="B41" s="50" t="s">
        <v>1861</v>
      </c>
      <c r="C41" t="s">
        <v>824</v>
      </c>
      <c r="D41">
        <v>93.92</v>
      </c>
      <c r="E41">
        <v>5.47</v>
      </c>
      <c r="F41" s="36" t="s">
        <v>839</v>
      </c>
      <c r="G41" s="36" t="s">
        <v>839</v>
      </c>
      <c r="H41" s="36" t="s">
        <v>839</v>
      </c>
      <c r="I41">
        <v>0.61</v>
      </c>
      <c r="J41">
        <f t="shared" si="1"/>
        <v>100</v>
      </c>
      <c r="K41" s="51" t="s">
        <v>3125</v>
      </c>
    </row>
    <row r="42" spans="1:14" ht="14" x14ac:dyDescent="0.15">
      <c r="A42">
        <f t="shared" si="2"/>
        <v>9</v>
      </c>
      <c r="B42" s="50" t="s">
        <v>1862</v>
      </c>
      <c r="C42" t="s">
        <v>1552</v>
      </c>
      <c r="D42">
        <v>94.49</v>
      </c>
      <c r="E42">
        <v>5.51</v>
      </c>
      <c r="F42" s="36" t="s">
        <v>839</v>
      </c>
      <c r="G42" s="36" t="s">
        <v>839</v>
      </c>
      <c r="H42" s="36" t="s">
        <v>839</v>
      </c>
      <c r="I42" s="36" t="s">
        <v>839</v>
      </c>
      <c r="J42">
        <f t="shared" si="1"/>
        <v>100</v>
      </c>
      <c r="K42" s="3" t="s">
        <v>3124</v>
      </c>
    </row>
    <row r="43" spans="1:14" ht="15" x14ac:dyDescent="0.15">
      <c r="A43">
        <f t="shared" si="2"/>
        <v>10</v>
      </c>
      <c r="B43" s="50" t="s">
        <v>1863</v>
      </c>
      <c r="C43" t="s">
        <v>825</v>
      </c>
      <c r="D43">
        <v>93</v>
      </c>
      <c r="E43">
        <v>6.01</v>
      </c>
      <c r="F43" s="36" t="s">
        <v>839</v>
      </c>
      <c r="G43" s="36" t="s">
        <v>839</v>
      </c>
      <c r="H43" s="3">
        <v>0.43</v>
      </c>
      <c r="I43" s="3">
        <v>0.56000000000000005</v>
      </c>
      <c r="J43">
        <f t="shared" si="1"/>
        <v>100.00000000000001</v>
      </c>
      <c r="K43" s="3" t="s">
        <v>3123</v>
      </c>
    </row>
    <row r="44" spans="1:14" ht="14" x14ac:dyDescent="0.15">
      <c r="A44">
        <f t="shared" si="2"/>
        <v>11</v>
      </c>
      <c r="B44" s="50" t="s">
        <v>1864</v>
      </c>
      <c r="C44" t="s">
        <v>826</v>
      </c>
      <c r="D44">
        <v>93.61</v>
      </c>
      <c r="E44" s="3">
        <v>6.06</v>
      </c>
      <c r="F44" s="36" t="s">
        <v>839</v>
      </c>
      <c r="G44" s="36" t="s">
        <v>839</v>
      </c>
      <c r="H44" s="36" t="s">
        <v>839</v>
      </c>
      <c r="I44">
        <v>0.33</v>
      </c>
      <c r="J44">
        <f t="shared" si="1"/>
        <v>100</v>
      </c>
      <c r="K44" s="3" t="s">
        <v>3122</v>
      </c>
    </row>
    <row r="45" spans="1:14" ht="14" x14ac:dyDescent="0.15">
      <c r="A45">
        <f t="shared" si="2"/>
        <v>12</v>
      </c>
      <c r="B45" s="50" t="s">
        <v>1865</v>
      </c>
      <c r="C45" t="s">
        <v>827</v>
      </c>
      <c r="D45">
        <v>92.46</v>
      </c>
      <c r="E45">
        <v>6.65</v>
      </c>
      <c r="F45" s="36" t="s">
        <v>839</v>
      </c>
      <c r="G45" s="36" t="s">
        <v>839</v>
      </c>
      <c r="H45" s="36" t="s">
        <v>839</v>
      </c>
      <c r="I45">
        <v>0.89</v>
      </c>
      <c r="J45">
        <f t="shared" si="1"/>
        <v>100</v>
      </c>
      <c r="K45" s="3" t="s">
        <v>3121</v>
      </c>
    </row>
    <row r="46" spans="1:14" ht="14" x14ac:dyDescent="0.15">
      <c r="A46">
        <f t="shared" si="2"/>
        <v>13</v>
      </c>
      <c r="B46" s="50" t="s">
        <v>1866</v>
      </c>
      <c r="C46" t="s">
        <v>827</v>
      </c>
      <c r="D46">
        <v>92.79</v>
      </c>
      <c r="E46">
        <v>6.78</v>
      </c>
      <c r="F46" s="36" t="s">
        <v>839</v>
      </c>
      <c r="G46" s="36" t="s">
        <v>839</v>
      </c>
      <c r="H46" s="36" t="s">
        <v>839</v>
      </c>
      <c r="I46">
        <v>0.43</v>
      </c>
      <c r="J46">
        <f t="shared" si="1"/>
        <v>100.00000000000001</v>
      </c>
      <c r="K46" s="3" t="s">
        <v>3120</v>
      </c>
    </row>
    <row r="47" spans="1:14" ht="14" x14ac:dyDescent="0.15">
      <c r="A47">
        <f t="shared" si="2"/>
        <v>14</v>
      </c>
      <c r="B47" s="50" t="s">
        <v>1867</v>
      </c>
      <c r="C47" t="s">
        <v>827</v>
      </c>
      <c r="D47">
        <v>92.08</v>
      </c>
      <c r="E47">
        <v>6.93</v>
      </c>
      <c r="F47" s="36" t="s">
        <v>839</v>
      </c>
      <c r="G47" s="36" t="s">
        <v>839</v>
      </c>
      <c r="H47" s="3" t="s">
        <v>840</v>
      </c>
      <c r="I47" s="36" t="s">
        <v>842</v>
      </c>
      <c r="J47">
        <f t="shared" si="1"/>
        <v>99.009999999999991</v>
      </c>
      <c r="K47" s="3" t="s">
        <v>3119</v>
      </c>
    </row>
    <row r="48" spans="1:14" ht="14" x14ac:dyDescent="0.15">
      <c r="A48">
        <f t="shared" si="2"/>
        <v>15</v>
      </c>
      <c r="B48" s="50" t="s">
        <v>1859</v>
      </c>
      <c r="C48" t="s">
        <v>828</v>
      </c>
      <c r="D48">
        <v>92.75</v>
      </c>
      <c r="E48">
        <v>7.25</v>
      </c>
      <c r="F48" s="36" t="s">
        <v>839</v>
      </c>
      <c r="G48" s="36" t="s">
        <v>839</v>
      </c>
      <c r="H48" s="36" t="s">
        <v>818</v>
      </c>
      <c r="I48" s="36" t="s">
        <v>842</v>
      </c>
      <c r="J48">
        <f t="shared" si="1"/>
        <v>100</v>
      </c>
      <c r="K48" s="3" t="s">
        <v>3109</v>
      </c>
    </row>
    <row r="49" spans="1:12" ht="15" x14ac:dyDescent="0.2">
      <c r="A49">
        <f t="shared" si="2"/>
        <v>16</v>
      </c>
      <c r="B49" s="50" t="s">
        <v>1868</v>
      </c>
      <c r="C49" t="s">
        <v>829</v>
      </c>
      <c r="D49">
        <v>92</v>
      </c>
      <c r="E49">
        <v>8</v>
      </c>
      <c r="F49" s="36" t="s">
        <v>839</v>
      </c>
      <c r="G49" s="36" t="s">
        <v>839</v>
      </c>
      <c r="H49" s="36" t="s">
        <v>818</v>
      </c>
      <c r="I49" s="36" t="s">
        <v>842</v>
      </c>
      <c r="J49">
        <f t="shared" si="1"/>
        <v>100</v>
      </c>
      <c r="K49" s="3" t="s">
        <v>3110</v>
      </c>
    </row>
    <row r="50" spans="1:12" ht="15" x14ac:dyDescent="0.15">
      <c r="A50">
        <f t="shared" si="2"/>
        <v>17</v>
      </c>
      <c r="B50" s="50" t="s">
        <v>1869</v>
      </c>
      <c r="C50" t="s">
        <v>825</v>
      </c>
      <c r="D50">
        <v>91.33</v>
      </c>
      <c r="E50">
        <v>8.1</v>
      </c>
      <c r="F50" s="36" t="s">
        <v>839</v>
      </c>
      <c r="G50" s="36" t="s">
        <v>839</v>
      </c>
      <c r="H50" s="36" t="s">
        <v>818</v>
      </c>
      <c r="I50" s="3">
        <v>0.56999999999999995</v>
      </c>
      <c r="J50">
        <f t="shared" si="1"/>
        <v>99.999999999999986</v>
      </c>
      <c r="K50" s="3" t="s">
        <v>3111</v>
      </c>
    </row>
    <row r="51" spans="1:12" ht="15" x14ac:dyDescent="0.15">
      <c r="A51">
        <f t="shared" si="2"/>
        <v>18</v>
      </c>
      <c r="B51" s="50" t="s">
        <v>1870</v>
      </c>
      <c r="C51" t="s">
        <v>830</v>
      </c>
      <c r="D51">
        <v>91.79</v>
      </c>
      <c r="E51">
        <v>8.17</v>
      </c>
      <c r="F51" s="36" t="s">
        <v>839</v>
      </c>
      <c r="G51" s="36" t="s">
        <v>839</v>
      </c>
      <c r="H51" s="36" t="s">
        <v>818</v>
      </c>
      <c r="I51" s="36" t="s">
        <v>818</v>
      </c>
      <c r="J51">
        <f t="shared" si="1"/>
        <v>99.960000000000008</v>
      </c>
      <c r="K51" s="3" t="s">
        <v>926</v>
      </c>
    </row>
    <row r="52" spans="1:12" ht="14" x14ac:dyDescent="0.15">
      <c r="A52">
        <f t="shared" si="2"/>
        <v>19</v>
      </c>
      <c r="B52" s="50" t="s">
        <v>1871</v>
      </c>
      <c r="C52" t="s">
        <v>826</v>
      </c>
      <c r="D52">
        <v>90.88</v>
      </c>
      <c r="E52">
        <v>8.31</v>
      </c>
      <c r="F52" s="36" t="s">
        <v>839</v>
      </c>
      <c r="G52" s="36" t="s">
        <v>839</v>
      </c>
      <c r="H52" s="36" t="s">
        <v>839</v>
      </c>
      <c r="I52" s="3">
        <v>0.36</v>
      </c>
      <c r="J52">
        <f t="shared" si="1"/>
        <v>99.55</v>
      </c>
      <c r="K52" s="3" t="s">
        <v>3118</v>
      </c>
    </row>
    <row r="53" spans="1:12" ht="15" x14ac:dyDescent="0.15">
      <c r="A53">
        <f t="shared" si="2"/>
        <v>20</v>
      </c>
      <c r="B53" s="50" t="s">
        <v>1872</v>
      </c>
      <c r="C53" t="s">
        <v>831</v>
      </c>
      <c r="D53">
        <v>91</v>
      </c>
      <c r="E53">
        <v>9</v>
      </c>
      <c r="F53" s="36" t="s">
        <v>839</v>
      </c>
      <c r="G53" s="36" t="s">
        <v>839</v>
      </c>
      <c r="H53" s="36" t="s">
        <v>839</v>
      </c>
      <c r="I53" s="36" t="s">
        <v>839</v>
      </c>
      <c r="J53">
        <f t="shared" si="1"/>
        <v>100</v>
      </c>
      <c r="K53" s="3" t="s">
        <v>3117</v>
      </c>
    </row>
    <row r="54" spans="1:12" ht="15" x14ac:dyDescent="0.15">
      <c r="A54">
        <f t="shared" si="2"/>
        <v>21</v>
      </c>
      <c r="B54" s="50" t="s">
        <v>1873</v>
      </c>
      <c r="C54" t="s">
        <v>825</v>
      </c>
      <c r="D54">
        <v>89.4</v>
      </c>
      <c r="E54">
        <v>9.15</v>
      </c>
      <c r="F54" s="36" t="s">
        <v>839</v>
      </c>
      <c r="G54" s="36" t="s">
        <v>839</v>
      </c>
      <c r="H54">
        <v>1.45</v>
      </c>
      <c r="I54" s="36" t="s">
        <v>839</v>
      </c>
      <c r="J54">
        <f t="shared" si="1"/>
        <v>100.00000000000001</v>
      </c>
      <c r="K54" s="3" t="s">
        <v>3116</v>
      </c>
    </row>
    <row r="55" spans="1:12" ht="14" x14ac:dyDescent="0.15">
      <c r="A55">
        <f t="shared" si="2"/>
        <v>22</v>
      </c>
      <c r="B55" s="50" t="s">
        <v>1874</v>
      </c>
      <c r="C55" t="s">
        <v>832</v>
      </c>
      <c r="D55">
        <v>89.93</v>
      </c>
      <c r="E55">
        <v>9.19</v>
      </c>
      <c r="F55" s="36" t="s">
        <v>839</v>
      </c>
      <c r="G55" s="36" t="s">
        <v>839</v>
      </c>
      <c r="H55" s="36" t="s">
        <v>839</v>
      </c>
      <c r="I55" s="3">
        <v>0.56999999999999995</v>
      </c>
      <c r="J55">
        <f t="shared" si="1"/>
        <v>99.69</v>
      </c>
      <c r="K55" s="3" t="s">
        <v>930</v>
      </c>
    </row>
    <row r="56" spans="1:12" ht="14" x14ac:dyDescent="0.15">
      <c r="A56">
        <f t="shared" si="2"/>
        <v>23</v>
      </c>
      <c r="B56" s="50" t="s">
        <v>1875</v>
      </c>
      <c r="C56" t="s">
        <v>833</v>
      </c>
      <c r="D56">
        <v>90.52</v>
      </c>
      <c r="E56">
        <v>9.48</v>
      </c>
      <c r="F56" s="36" t="s">
        <v>839</v>
      </c>
      <c r="G56" s="36" t="s">
        <v>839</v>
      </c>
      <c r="H56" s="36" t="s">
        <v>839</v>
      </c>
      <c r="I56" s="36" t="s">
        <v>839</v>
      </c>
      <c r="J56">
        <f t="shared" si="1"/>
        <v>100</v>
      </c>
      <c r="K56" s="14" t="s">
        <v>2887</v>
      </c>
    </row>
    <row r="57" spans="1:12" ht="14" x14ac:dyDescent="0.15">
      <c r="A57">
        <f t="shared" si="2"/>
        <v>24</v>
      </c>
      <c r="B57" s="50" t="s">
        <v>1876</v>
      </c>
      <c r="C57" t="s">
        <v>834</v>
      </c>
      <c r="D57" s="12">
        <v>90.44</v>
      </c>
      <c r="E57" s="12">
        <v>9.56</v>
      </c>
      <c r="F57" s="36" t="s">
        <v>839</v>
      </c>
      <c r="G57" s="36" t="s">
        <v>839</v>
      </c>
      <c r="H57" s="36" t="s">
        <v>839</v>
      </c>
      <c r="I57" s="36" t="s">
        <v>839</v>
      </c>
      <c r="J57">
        <f t="shared" si="1"/>
        <v>100</v>
      </c>
      <c r="K57" s="14" t="s">
        <v>2888</v>
      </c>
      <c r="L57" s="27" t="s">
        <v>2885</v>
      </c>
    </row>
    <row r="58" spans="1:12" ht="15" x14ac:dyDescent="0.15">
      <c r="A58">
        <f t="shared" si="2"/>
        <v>25</v>
      </c>
      <c r="B58" s="50" t="s">
        <v>1877</v>
      </c>
      <c r="C58" t="s">
        <v>830</v>
      </c>
      <c r="D58">
        <v>89.69</v>
      </c>
      <c r="E58">
        <v>9.58</v>
      </c>
      <c r="F58" s="36" t="s">
        <v>839</v>
      </c>
      <c r="G58" s="36" t="s">
        <v>839</v>
      </c>
      <c r="H58" s="36" t="s">
        <v>818</v>
      </c>
      <c r="I58">
        <v>0.33</v>
      </c>
      <c r="J58">
        <f t="shared" si="1"/>
        <v>99.6</v>
      </c>
      <c r="K58" s="3" t="s">
        <v>3115</v>
      </c>
    </row>
    <row r="59" spans="1:12" ht="14" x14ac:dyDescent="0.15">
      <c r="A59">
        <f t="shared" si="2"/>
        <v>26</v>
      </c>
      <c r="B59" s="50" t="s">
        <v>1878</v>
      </c>
      <c r="C59" t="s">
        <v>1552</v>
      </c>
      <c r="D59">
        <v>90.35</v>
      </c>
      <c r="E59">
        <v>9.65</v>
      </c>
      <c r="F59" s="36" t="s">
        <v>839</v>
      </c>
      <c r="G59" s="36" t="s">
        <v>839</v>
      </c>
      <c r="H59" s="36" t="s">
        <v>818</v>
      </c>
      <c r="I59" s="36" t="s">
        <v>818</v>
      </c>
      <c r="J59">
        <f t="shared" si="1"/>
        <v>100</v>
      </c>
      <c r="K59" s="3" t="s">
        <v>3114</v>
      </c>
    </row>
    <row r="60" spans="1:12" ht="15" x14ac:dyDescent="0.15">
      <c r="A60">
        <f t="shared" si="2"/>
        <v>27</v>
      </c>
      <c r="B60" s="50" t="s">
        <v>1879</v>
      </c>
      <c r="C60" t="s">
        <v>829</v>
      </c>
      <c r="D60">
        <v>90.33</v>
      </c>
      <c r="E60">
        <v>9.67</v>
      </c>
      <c r="F60" s="36" t="s">
        <v>839</v>
      </c>
      <c r="G60" s="36" t="s">
        <v>839</v>
      </c>
      <c r="H60" s="36" t="s">
        <v>818</v>
      </c>
      <c r="I60" s="36" t="s">
        <v>818</v>
      </c>
      <c r="J60">
        <f t="shared" si="1"/>
        <v>100</v>
      </c>
      <c r="K60" s="3" t="s">
        <v>3113</v>
      </c>
    </row>
    <row r="61" spans="1:12" ht="14" x14ac:dyDescent="0.15">
      <c r="A61">
        <f t="shared" si="2"/>
        <v>28</v>
      </c>
      <c r="B61" s="50" t="s">
        <v>1864</v>
      </c>
      <c r="C61" t="s">
        <v>826</v>
      </c>
      <c r="D61" s="3">
        <v>90.3</v>
      </c>
      <c r="E61">
        <v>9.6999999999999993</v>
      </c>
      <c r="F61" s="36" t="s">
        <v>839</v>
      </c>
      <c r="G61" s="36" t="s">
        <v>839</v>
      </c>
      <c r="H61" s="36" t="s">
        <v>818</v>
      </c>
      <c r="I61" s="36" t="s">
        <v>818</v>
      </c>
      <c r="J61">
        <f t="shared" si="1"/>
        <v>100</v>
      </c>
      <c r="K61" s="4" t="s">
        <v>1685</v>
      </c>
    </row>
    <row r="62" spans="1:12" ht="14" x14ac:dyDescent="0.15">
      <c r="A62">
        <f t="shared" si="2"/>
        <v>29</v>
      </c>
      <c r="B62" s="50" t="s">
        <v>1880</v>
      </c>
      <c r="C62" t="s">
        <v>830</v>
      </c>
      <c r="D62">
        <v>90.18</v>
      </c>
      <c r="E62">
        <v>9.81</v>
      </c>
      <c r="F62" s="36" t="s">
        <v>839</v>
      </c>
      <c r="G62" s="36" t="s">
        <v>839</v>
      </c>
      <c r="H62" s="36" t="s">
        <v>818</v>
      </c>
      <c r="I62" s="36" t="s">
        <v>818</v>
      </c>
      <c r="J62">
        <f t="shared" si="1"/>
        <v>99.990000000000009</v>
      </c>
      <c r="K62" s="3" t="s">
        <v>929</v>
      </c>
    </row>
    <row r="63" spans="1:12" ht="15" x14ac:dyDescent="0.15">
      <c r="A63">
        <f t="shared" si="2"/>
        <v>30</v>
      </c>
      <c r="B63" s="50" t="s">
        <v>1881</v>
      </c>
      <c r="C63" t="s">
        <v>826</v>
      </c>
      <c r="D63">
        <v>89.57</v>
      </c>
      <c r="E63">
        <v>9.86</v>
      </c>
      <c r="F63" s="36" t="s">
        <v>839</v>
      </c>
      <c r="G63" s="36" t="s">
        <v>839</v>
      </c>
      <c r="H63" s="36" t="s">
        <v>818</v>
      </c>
      <c r="I63">
        <v>0.56999999999999995</v>
      </c>
      <c r="J63">
        <f t="shared" si="1"/>
        <v>99.999999999999986</v>
      </c>
      <c r="K63" s="3" t="s">
        <v>3112</v>
      </c>
    </row>
    <row r="64" spans="1:12" ht="14" x14ac:dyDescent="0.15">
      <c r="A64">
        <f t="shared" si="2"/>
        <v>31</v>
      </c>
      <c r="B64" s="50" t="s">
        <v>1882</v>
      </c>
      <c r="C64" t="s">
        <v>825</v>
      </c>
      <c r="D64">
        <v>88.16</v>
      </c>
      <c r="E64">
        <v>9.94</v>
      </c>
      <c r="F64" s="36" t="s">
        <v>839</v>
      </c>
      <c r="G64" s="36" t="s">
        <v>839</v>
      </c>
      <c r="H64" s="36" t="s">
        <v>818</v>
      </c>
      <c r="I64">
        <v>1.27</v>
      </c>
      <c r="J64">
        <f t="shared" si="1"/>
        <v>99.36999999999999</v>
      </c>
      <c r="K64" s="3" t="s">
        <v>3111</v>
      </c>
    </row>
    <row r="65" spans="1:15" ht="14" x14ac:dyDescent="0.15">
      <c r="A65">
        <f t="shared" si="2"/>
        <v>32</v>
      </c>
      <c r="B65" s="50" t="s">
        <v>1883</v>
      </c>
      <c r="C65" t="s">
        <v>835</v>
      </c>
      <c r="D65">
        <v>90</v>
      </c>
      <c r="E65">
        <v>10</v>
      </c>
      <c r="F65" s="36" t="s">
        <v>839</v>
      </c>
      <c r="G65" s="36" t="s">
        <v>839</v>
      </c>
      <c r="H65" s="36" t="s">
        <v>818</v>
      </c>
      <c r="I65" s="36" t="s">
        <v>818</v>
      </c>
      <c r="J65">
        <f t="shared" si="1"/>
        <v>100</v>
      </c>
      <c r="K65" s="14" t="s">
        <v>2854</v>
      </c>
    </row>
    <row r="66" spans="1:15" ht="14" x14ac:dyDescent="0.15">
      <c r="A66">
        <f t="shared" si="2"/>
        <v>33</v>
      </c>
      <c r="B66" s="50" t="s">
        <v>1884</v>
      </c>
      <c r="C66" t="s">
        <v>836</v>
      </c>
      <c r="D66">
        <v>90</v>
      </c>
      <c r="E66">
        <v>10</v>
      </c>
      <c r="F66" s="36" t="s">
        <v>839</v>
      </c>
      <c r="G66" s="36" t="s">
        <v>839</v>
      </c>
      <c r="H66" s="36" t="s">
        <v>818</v>
      </c>
      <c r="I66" s="36" t="s">
        <v>818</v>
      </c>
      <c r="J66">
        <f t="shared" si="1"/>
        <v>100</v>
      </c>
      <c r="K66" s="14" t="s">
        <v>3126</v>
      </c>
    </row>
    <row r="67" spans="1:15" ht="15" x14ac:dyDescent="0.15">
      <c r="A67">
        <f t="shared" si="2"/>
        <v>34</v>
      </c>
      <c r="B67" s="50" t="s">
        <v>1870</v>
      </c>
      <c r="C67" t="s">
        <v>830</v>
      </c>
      <c r="D67" s="12">
        <v>89.62</v>
      </c>
      <c r="E67">
        <v>10.02</v>
      </c>
      <c r="F67" s="53" t="s">
        <v>839</v>
      </c>
      <c r="G67" s="36" t="s">
        <v>839</v>
      </c>
      <c r="H67" s="36" t="s">
        <v>818</v>
      </c>
      <c r="I67">
        <v>0.44</v>
      </c>
      <c r="J67">
        <f t="shared" si="1"/>
        <v>100.08</v>
      </c>
      <c r="K67" s="14" t="s">
        <v>3127</v>
      </c>
      <c r="L67" t="s">
        <v>3128</v>
      </c>
    </row>
    <row r="68" spans="1:15" ht="15" x14ac:dyDescent="0.15">
      <c r="A68">
        <f t="shared" si="2"/>
        <v>35</v>
      </c>
      <c r="B68" s="50" t="s">
        <v>1885</v>
      </c>
      <c r="C68" t="s">
        <v>837</v>
      </c>
      <c r="D68">
        <v>89.97</v>
      </c>
      <c r="E68">
        <v>10.029999999999999</v>
      </c>
      <c r="F68" s="36" t="s">
        <v>839</v>
      </c>
      <c r="G68" s="36" t="s">
        <v>839</v>
      </c>
      <c r="H68" s="36" t="s">
        <v>818</v>
      </c>
      <c r="I68" s="36" t="s">
        <v>818</v>
      </c>
      <c r="J68">
        <f t="shared" si="1"/>
        <v>100</v>
      </c>
      <c r="K68" s="14" t="s">
        <v>3130</v>
      </c>
      <c r="L68" s="3"/>
      <c r="M68" s="3"/>
      <c r="N68" s="3"/>
      <c r="O68" s="3"/>
    </row>
    <row r="69" spans="1:15" ht="15" x14ac:dyDescent="0.15">
      <c r="A69">
        <f t="shared" si="2"/>
        <v>36</v>
      </c>
      <c r="B69" s="50" t="s">
        <v>1886</v>
      </c>
      <c r="C69" t="s">
        <v>1552</v>
      </c>
      <c r="D69">
        <v>88.81</v>
      </c>
      <c r="E69">
        <v>10.6</v>
      </c>
      <c r="F69" s="36" t="s">
        <v>839</v>
      </c>
      <c r="G69" s="36" t="s">
        <v>839</v>
      </c>
      <c r="H69" s="36" t="s">
        <v>818</v>
      </c>
      <c r="I69">
        <v>0.59</v>
      </c>
      <c r="J69">
        <f t="shared" si="1"/>
        <v>100</v>
      </c>
      <c r="K69" s="14" t="s">
        <v>3129</v>
      </c>
    </row>
    <row r="70" spans="1:15" ht="14" x14ac:dyDescent="0.15">
      <c r="A70">
        <f t="shared" si="2"/>
        <v>37</v>
      </c>
      <c r="B70" s="50" t="s">
        <v>1887</v>
      </c>
      <c r="C70" t="s">
        <v>825</v>
      </c>
      <c r="D70">
        <v>88.9</v>
      </c>
      <c r="E70">
        <v>10.61</v>
      </c>
      <c r="F70" s="36" t="s">
        <v>839</v>
      </c>
      <c r="G70" s="36" t="s">
        <v>839</v>
      </c>
      <c r="H70" s="36" t="s">
        <v>818</v>
      </c>
      <c r="I70">
        <v>0.49</v>
      </c>
      <c r="J70">
        <f t="shared" si="1"/>
        <v>100</v>
      </c>
      <c r="K70" s="3" t="s">
        <v>3131</v>
      </c>
    </row>
    <row r="71" spans="1:15" ht="14" x14ac:dyDescent="0.15">
      <c r="A71">
        <f t="shared" si="2"/>
        <v>38</v>
      </c>
      <c r="B71" s="50" t="s">
        <v>1888</v>
      </c>
      <c r="C71" t="s">
        <v>838</v>
      </c>
      <c r="D71" s="3">
        <v>89.29</v>
      </c>
      <c r="E71">
        <v>10.71</v>
      </c>
      <c r="F71" s="36" t="s">
        <v>839</v>
      </c>
      <c r="G71" s="36" t="s">
        <v>839</v>
      </c>
      <c r="H71" s="36" t="s">
        <v>818</v>
      </c>
      <c r="I71" s="36" t="s">
        <v>818</v>
      </c>
      <c r="J71">
        <f t="shared" si="1"/>
        <v>100</v>
      </c>
      <c r="K71" s="14" t="s">
        <v>2889</v>
      </c>
    </row>
    <row r="72" spans="1:15" ht="15" x14ac:dyDescent="0.15">
      <c r="A72">
        <f t="shared" si="2"/>
        <v>39</v>
      </c>
      <c r="B72" s="50" t="s">
        <v>1892</v>
      </c>
      <c r="C72" t="s">
        <v>1520</v>
      </c>
      <c r="D72">
        <v>89</v>
      </c>
      <c r="E72">
        <v>11</v>
      </c>
      <c r="F72" s="36" t="s">
        <v>839</v>
      </c>
      <c r="G72" s="36" t="s">
        <v>839</v>
      </c>
      <c r="H72" s="36" t="s">
        <v>818</v>
      </c>
      <c r="I72" s="36" t="s">
        <v>818</v>
      </c>
      <c r="J72">
        <f t="shared" si="1"/>
        <v>100</v>
      </c>
      <c r="K72" s="3" t="s">
        <v>3132</v>
      </c>
    </row>
    <row r="73" spans="1:15" ht="15" x14ac:dyDescent="0.15">
      <c r="A73">
        <f t="shared" si="2"/>
        <v>40</v>
      </c>
      <c r="B73" s="50" t="s">
        <v>1889</v>
      </c>
      <c r="C73" t="s">
        <v>1520</v>
      </c>
      <c r="D73">
        <v>89</v>
      </c>
      <c r="E73">
        <v>11</v>
      </c>
      <c r="F73" s="36" t="s">
        <v>839</v>
      </c>
      <c r="G73" s="36" t="s">
        <v>839</v>
      </c>
      <c r="H73" s="36" t="s">
        <v>818</v>
      </c>
      <c r="I73" s="36" t="s">
        <v>818</v>
      </c>
      <c r="J73">
        <f t="shared" si="1"/>
        <v>100</v>
      </c>
      <c r="K73" s="3" t="s">
        <v>3133</v>
      </c>
    </row>
    <row r="74" spans="1:15" ht="14" x14ac:dyDescent="0.15">
      <c r="A74">
        <f t="shared" si="2"/>
        <v>41</v>
      </c>
      <c r="B74" s="50" t="s">
        <v>1890</v>
      </c>
      <c r="C74" t="s">
        <v>1552</v>
      </c>
      <c r="D74">
        <v>88.88</v>
      </c>
      <c r="E74">
        <v>11.12</v>
      </c>
      <c r="F74" s="36" t="s">
        <v>839</v>
      </c>
      <c r="G74" s="36" t="s">
        <v>839</v>
      </c>
      <c r="H74" s="36" t="s">
        <v>818</v>
      </c>
      <c r="I74" s="36" t="s">
        <v>818</v>
      </c>
      <c r="J74">
        <f t="shared" si="1"/>
        <v>100</v>
      </c>
      <c r="K74" s="3" t="s">
        <v>3134</v>
      </c>
    </row>
    <row r="75" spans="1:15" ht="15" x14ac:dyDescent="0.15">
      <c r="A75">
        <f t="shared" si="2"/>
        <v>42</v>
      </c>
      <c r="B75" s="50" t="s">
        <v>1891</v>
      </c>
      <c r="C75" t="s">
        <v>1552</v>
      </c>
      <c r="D75">
        <v>88.75</v>
      </c>
      <c r="E75">
        <v>11.25</v>
      </c>
      <c r="F75" s="36" t="s">
        <v>839</v>
      </c>
      <c r="G75" s="36" t="s">
        <v>839</v>
      </c>
      <c r="H75" s="36" t="s">
        <v>839</v>
      </c>
      <c r="I75" s="36" t="s">
        <v>818</v>
      </c>
      <c r="J75">
        <f t="shared" si="1"/>
        <v>100</v>
      </c>
      <c r="K75" s="3" t="s">
        <v>3135</v>
      </c>
    </row>
    <row r="76" spans="1:15" ht="14" x14ac:dyDescent="0.2">
      <c r="A76">
        <f t="shared" si="2"/>
        <v>43</v>
      </c>
      <c r="B76" t="s">
        <v>843</v>
      </c>
      <c r="C76" t="s">
        <v>2785</v>
      </c>
      <c r="D76">
        <v>88.54</v>
      </c>
      <c r="E76">
        <v>11.46</v>
      </c>
      <c r="F76" s="36" t="s">
        <v>818</v>
      </c>
      <c r="G76" s="36" t="s">
        <v>839</v>
      </c>
      <c r="H76" s="36" t="s">
        <v>839</v>
      </c>
      <c r="I76" s="36" t="s">
        <v>818</v>
      </c>
      <c r="J76">
        <f t="shared" si="1"/>
        <v>100</v>
      </c>
      <c r="K76" s="3" t="s">
        <v>3136</v>
      </c>
    </row>
    <row r="77" spans="1:15" ht="14" x14ac:dyDescent="0.2">
      <c r="A77">
        <f t="shared" si="2"/>
        <v>44</v>
      </c>
      <c r="B77" t="s">
        <v>844</v>
      </c>
      <c r="C77" t="s">
        <v>825</v>
      </c>
      <c r="D77">
        <v>86.19</v>
      </c>
      <c r="E77">
        <v>11.75</v>
      </c>
      <c r="F77" s="36" t="s">
        <v>818</v>
      </c>
      <c r="G77" s="36" t="s">
        <v>839</v>
      </c>
      <c r="H77" s="36" t="s">
        <v>839</v>
      </c>
      <c r="I77">
        <v>1.18</v>
      </c>
      <c r="J77">
        <f t="shared" si="1"/>
        <v>99.12</v>
      </c>
      <c r="K77" s="3" t="s">
        <v>3137</v>
      </c>
    </row>
    <row r="78" spans="1:15" x14ac:dyDescent="0.15">
      <c r="A78">
        <f t="shared" si="2"/>
        <v>45</v>
      </c>
      <c r="B78" t="s">
        <v>845</v>
      </c>
      <c r="C78" t="s">
        <v>2786</v>
      </c>
      <c r="D78">
        <v>88.15</v>
      </c>
      <c r="E78">
        <v>11.85</v>
      </c>
      <c r="F78" s="36" t="s">
        <v>818</v>
      </c>
      <c r="G78" s="36" t="s">
        <v>839</v>
      </c>
      <c r="H78" s="36" t="s">
        <v>839</v>
      </c>
      <c r="I78" s="36" t="s">
        <v>818</v>
      </c>
      <c r="J78">
        <f t="shared" si="1"/>
        <v>100</v>
      </c>
      <c r="K78" s="14" t="s">
        <v>2905</v>
      </c>
    </row>
    <row r="79" spans="1:15" x14ac:dyDescent="0.15">
      <c r="A79">
        <f t="shared" si="2"/>
        <v>46</v>
      </c>
      <c r="B79" t="s">
        <v>846</v>
      </c>
      <c r="C79" t="s">
        <v>825</v>
      </c>
      <c r="D79">
        <v>87.76</v>
      </c>
      <c r="E79">
        <v>11.89</v>
      </c>
      <c r="F79" s="36" t="s">
        <v>818</v>
      </c>
      <c r="G79" s="36" t="s">
        <v>839</v>
      </c>
      <c r="H79" s="36" t="s">
        <v>839</v>
      </c>
      <c r="I79">
        <v>0.27</v>
      </c>
      <c r="J79">
        <f t="shared" si="1"/>
        <v>99.92</v>
      </c>
      <c r="K79" s="3" t="s">
        <v>3138</v>
      </c>
    </row>
    <row r="80" spans="1:15" x14ac:dyDescent="0.15">
      <c r="A80">
        <f t="shared" si="2"/>
        <v>47</v>
      </c>
      <c r="B80" t="s">
        <v>847</v>
      </c>
      <c r="C80" t="s">
        <v>1552</v>
      </c>
      <c r="D80">
        <v>88.02</v>
      </c>
      <c r="E80">
        <v>11.98</v>
      </c>
      <c r="F80" s="36" t="s">
        <v>818</v>
      </c>
      <c r="G80" s="36" t="s">
        <v>839</v>
      </c>
      <c r="H80" s="36" t="s">
        <v>839</v>
      </c>
      <c r="I80" s="36" t="s">
        <v>818</v>
      </c>
      <c r="J80">
        <f t="shared" si="1"/>
        <v>100</v>
      </c>
      <c r="K80" s="3" t="s">
        <v>3139</v>
      </c>
    </row>
    <row r="81" spans="1:12" x14ac:dyDescent="0.15">
      <c r="A81">
        <f t="shared" si="2"/>
        <v>48</v>
      </c>
      <c r="B81" t="s">
        <v>848</v>
      </c>
      <c r="C81" t="s">
        <v>838</v>
      </c>
      <c r="D81" s="12">
        <v>88.02</v>
      </c>
      <c r="E81">
        <v>11.98</v>
      </c>
      <c r="F81" s="36" t="s">
        <v>818</v>
      </c>
      <c r="G81" s="36" t="s">
        <v>839</v>
      </c>
      <c r="H81" s="36" t="s">
        <v>839</v>
      </c>
      <c r="I81" s="36" t="s">
        <v>818</v>
      </c>
      <c r="J81">
        <f t="shared" si="1"/>
        <v>100</v>
      </c>
      <c r="K81" s="14" t="s">
        <v>2890</v>
      </c>
      <c r="L81" s="27" t="s">
        <v>2891</v>
      </c>
    </row>
    <row r="82" spans="1:12" x14ac:dyDescent="0.15">
      <c r="A82">
        <f t="shared" si="2"/>
        <v>49</v>
      </c>
      <c r="B82" t="s">
        <v>849</v>
      </c>
      <c r="C82" t="s">
        <v>2787</v>
      </c>
      <c r="D82">
        <v>88</v>
      </c>
      <c r="E82">
        <v>12</v>
      </c>
      <c r="F82" s="36" t="s">
        <v>818</v>
      </c>
      <c r="G82" s="36" t="s">
        <v>839</v>
      </c>
      <c r="H82" s="36" t="s">
        <v>839</v>
      </c>
      <c r="I82" s="36" t="s">
        <v>818</v>
      </c>
      <c r="J82">
        <f t="shared" si="1"/>
        <v>100</v>
      </c>
      <c r="K82" s="14" t="s">
        <v>2910</v>
      </c>
    </row>
    <row r="83" spans="1:12" ht="14" x14ac:dyDescent="0.2">
      <c r="A83">
        <f t="shared" si="2"/>
        <v>50</v>
      </c>
      <c r="B83" t="s">
        <v>850</v>
      </c>
      <c r="C83" t="s">
        <v>1552</v>
      </c>
      <c r="D83">
        <v>87.44</v>
      </c>
      <c r="E83">
        <v>12.56</v>
      </c>
      <c r="F83" s="36" t="s">
        <v>818</v>
      </c>
      <c r="G83" s="36" t="s">
        <v>839</v>
      </c>
      <c r="H83" s="36" t="s">
        <v>839</v>
      </c>
      <c r="I83" s="36" t="s">
        <v>818</v>
      </c>
      <c r="J83">
        <f t="shared" si="1"/>
        <v>100</v>
      </c>
      <c r="K83" s="3" t="s">
        <v>3140</v>
      </c>
    </row>
    <row r="84" spans="1:12" x14ac:dyDescent="0.15">
      <c r="A84">
        <f t="shared" si="2"/>
        <v>51</v>
      </c>
      <c r="B84" t="s">
        <v>851</v>
      </c>
      <c r="C84" t="s">
        <v>825</v>
      </c>
      <c r="D84">
        <v>86.55</v>
      </c>
      <c r="E84">
        <v>12.6</v>
      </c>
      <c r="F84" s="36" t="s">
        <v>818</v>
      </c>
      <c r="G84" s="36" t="s">
        <v>839</v>
      </c>
      <c r="H84" s="36" t="s">
        <v>839</v>
      </c>
      <c r="I84">
        <v>0.85</v>
      </c>
      <c r="J84">
        <f t="shared" si="1"/>
        <v>99.999999999999986</v>
      </c>
      <c r="K84" s="3" t="s">
        <v>3141</v>
      </c>
    </row>
    <row r="85" spans="1:12" x14ac:dyDescent="0.15">
      <c r="A85">
        <f t="shared" si="2"/>
        <v>52</v>
      </c>
      <c r="B85" t="s">
        <v>852</v>
      </c>
      <c r="C85" t="s">
        <v>835</v>
      </c>
      <c r="D85">
        <v>87.36</v>
      </c>
      <c r="E85">
        <v>12.64</v>
      </c>
      <c r="F85" s="36" t="s">
        <v>818</v>
      </c>
      <c r="G85" s="36" t="s">
        <v>839</v>
      </c>
      <c r="H85" s="36" t="s">
        <v>839</v>
      </c>
      <c r="I85" s="36" t="s">
        <v>818</v>
      </c>
      <c r="J85">
        <f t="shared" si="1"/>
        <v>100</v>
      </c>
      <c r="K85" s="14" t="s">
        <v>2874</v>
      </c>
    </row>
    <row r="86" spans="1:12" ht="14" x14ac:dyDescent="0.2">
      <c r="A86">
        <f t="shared" si="2"/>
        <v>53</v>
      </c>
      <c r="B86" t="s">
        <v>853</v>
      </c>
      <c r="C86" t="s">
        <v>1520</v>
      </c>
      <c r="D86">
        <v>87</v>
      </c>
      <c r="E86">
        <v>13</v>
      </c>
      <c r="F86" s="36" t="s">
        <v>818</v>
      </c>
      <c r="G86" s="36" t="s">
        <v>839</v>
      </c>
      <c r="H86" s="36" t="s">
        <v>839</v>
      </c>
      <c r="I86" s="36" t="s">
        <v>818</v>
      </c>
      <c r="J86">
        <f t="shared" si="1"/>
        <v>100</v>
      </c>
      <c r="K86" s="3" t="s">
        <v>3145</v>
      </c>
    </row>
    <row r="87" spans="1:12" ht="14" x14ac:dyDescent="0.2">
      <c r="A87">
        <f t="shared" si="2"/>
        <v>54</v>
      </c>
      <c r="B87" t="s">
        <v>854</v>
      </c>
      <c r="C87" t="s">
        <v>825</v>
      </c>
      <c r="D87">
        <v>86.97</v>
      </c>
      <c r="E87">
        <v>13.03</v>
      </c>
      <c r="F87" s="36" t="s">
        <v>818</v>
      </c>
      <c r="G87" s="36" t="s">
        <v>839</v>
      </c>
      <c r="H87" s="36" t="s">
        <v>839</v>
      </c>
      <c r="I87" s="36" t="s">
        <v>818</v>
      </c>
      <c r="J87">
        <f t="shared" si="1"/>
        <v>100</v>
      </c>
      <c r="K87" s="3" t="s">
        <v>3142</v>
      </c>
    </row>
    <row r="88" spans="1:12" x14ac:dyDescent="0.15">
      <c r="A88">
        <f t="shared" si="2"/>
        <v>55</v>
      </c>
      <c r="B88" t="s">
        <v>855</v>
      </c>
      <c r="C88" t="s">
        <v>835</v>
      </c>
      <c r="D88">
        <v>86.9</v>
      </c>
      <c r="E88">
        <v>13.1</v>
      </c>
      <c r="F88" s="36" t="s">
        <v>818</v>
      </c>
      <c r="G88" s="36" t="s">
        <v>839</v>
      </c>
      <c r="H88" s="36" t="s">
        <v>839</v>
      </c>
      <c r="I88" s="36" t="s">
        <v>818</v>
      </c>
      <c r="J88">
        <f t="shared" si="1"/>
        <v>100</v>
      </c>
      <c r="K88" s="14" t="s">
        <v>2857</v>
      </c>
    </row>
    <row r="89" spans="1:12" ht="14" x14ac:dyDescent="0.2">
      <c r="A89">
        <f t="shared" si="2"/>
        <v>56</v>
      </c>
      <c r="B89" t="s">
        <v>856</v>
      </c>
      <c r="C89" t="s">
        <v>2788</v>
      </c>
      <c r="D89">
        <v>85</v>
      </c>
      <c r="E89">
        <v>14</v>
      </c>
      <c r="F89" s="36" t="s">
        <v>818</v>
      </c>
      <c r="G89" s="36" t="s">
        <v>839</v>
      </c>
      <c r="H89" s="36" t="s">
        <v>839</v>
      </c>
      <c r="I89">
        <v>1</v>
      </c>
      <c r="J89">
        <f t="shared" si="1"/>
        <v>100</v>
      </c>
      <c r="K89" s="14" t="s">
        <v>2917</v>
      </c>
      <c r="L89" s="13" t="s">
        <v>2918</v>
      </c>
    </row>
    <row r="90" spans="1:12" x14ac:dyDescent="0.15">
      <c r="A90">
        <f t="shared" si="2"/>
        <v>57</v>
      </c>
      <c r="B90" t="s">
        <v>857</v>
      </c>
      <c r="C90" t="s">
        <v>2789</v>
      </c>
      <c r="D90">
        <v>86</v>
      </c>
      <c r="E90">
        <v>14</v>
      </c>
      <c r="F90" s="36" t="s">
        <v>818</v>
      </c>
      <c r="G90" s="36" t="s">
        <v>839</v>
      </c>
      <c r="H90" s="36" t="s">
        <v>839</v>
      </c>
      <c r="I90" s="36" t="s">
        <v>818</v>
      </c>
      <c r="J90">
        <f t="shared" si="1"/>
        <v>100</v>
      </c>
      <c r="K90" s="3" t="s">
        <v>3143</v>
      </c>
    </row>
    <row r="91" spans="1:12" x14ac:dyDescent="0.15">
      <c r="A91">
        <f t="shared" si="2"/>
        <v>58</v>
      </c>
      <c r="B91" t="s">
        <v>858</v>
      </c>
      <c r="C91" t="s">
        <v>1520</v>
      </c>
      <c r="D91">
        <v>86</v>
      </c>
      <c r="E91">
        <v>14</v>
      </c>
      <c r="F91" s="36" t="s">
        <v>818</v>
      </c>
      <c r="G91" s="36" t="s">
        <v>839</v>
      </c>
      <c r="H91" s="36" t="s">
        <v>839</v>
      </c>
      <c r="I91" s="36" t="s">
        <v>818</v>
      </c>
      <c r="J91">
        <f t="shared" si="1"/>
        <v>100</v>
      </c>
      <c r="K91" s="3" t="s">
        <v>3144</v>
      </c>
    </row>
    <row r="92" spans="1:12" ht="14" x14ac:dyDescent="0.2">
      <c r="A92">
        <f t="shared" si="2"/>
        <v>59</v>
      </c>
      <c r="B92" t="s">
        <v>859</v>
      </c>
      <c r="C92" t="s">
        <v>825</v>
      </c>
      <c r="D92">
        <v>85.25</v>
      </c>
      <c r="E92">
        <v>5</v>
      </c>
      <c r="F92" s="36" t="s">
        <v>818</v>
      </c>
      <c r="G92" s="36" t="s">
        <v>839</v>
      </c>
      <c r="H92" s="36" t="s">
        <v>839</v>
      </c>
      <c r="I92">
        <v>0.45</v>
      </c>
      <c r="J92">
        <f t="shared" si="1"/>
        <v>90.7</v>
      </c>
      <c r="K92" s="3" t="s">
        <v>3146</v>
      </c>
    </row>
    <row r="93" spans="1:12" x14ac:dyDescent="0.15">
      <c r="A93">
        <f t="shared" si="2"/>
        <v>60</v>
      </c>
      <c r="B93" t="s">
        <v>860</v>
      </c>
      <c r="C93" t="s">
        <v>2790</v>
      </c>
      <c r="D93">
        <v>85</v>
      </c>
      <c r="E93">
        <v>15</v>
      </c>
      <c r="F93" s="36" t="s">
        <v>818</v>
      </c>
      <c r="G93" s="36" t="s">
        <v>839</v>
      </c>
      <c r="H93" s="36" t="s">
        <v>839</v>
      </c>
      <c r="I93" s="36" t="s">
        <v>818</v>
      </c>
      <c r="J93">
        <f t="shared" si="1"/>
        <v>100</v>
      </c>
      <c r="K93" s="3" t="s">
        <v>3148</v>
      </c>
    </row>
    <row r="94" spans="1:12" ht="14" x14ac:dyDescent="0.2">
      <c r="A94">
        <f t="shared" si="2"/>
        <v>61</v>
      </c>
      <c r="B94" t="s">
        <v>861</v>
      </c>
      <c r="C94" t="s">
        <v>837</v>
      </c>
      <c r="D94">
        <v>85</v>
      </c>
      <c r="E94">
        <v>15</v>
      </c>
      <c r="F94" s="36" t="s">
        <v>818</v>
      </c>
      <c r="G94" s="36" t="s">
        <v>839</v>
      </c>
      <c r="H94" s="36" t="s">
        <v>839</v>
      </c>
      <c r="I94" s="36" t="s">
        <v>818</v>
      </c>
      <c r="J94">
        <f t="shared" si="1"/>
        <v>100</v>
      </c>
      <c r="K94" s="14" t="s">
        <v>3151</v>
      </c>
    </row>
    <row r="95" spans="1:12" ht="14" x14ac:dyDescent="0.2">
      <c r="A95">
        <f t="shared" si="2"/>
        <v>62</v>
      </c>
      <c r="B95" t="s">
        <v>862</v>
      </c>
      <c r="C95" t="s">
        <v>837</v>
      </c>
      <c r="D95">
        <v>84.8</v>
      </c>
      <c r="E95">
        <v>15.2</v>
      </c>
      <c r="F95" s="36" t="s">
        <v>818</v>
      </c>
      <c r="G95" s="36" t="s">
        <v>839</v>
      </c>
      <c r="H95" s="36" t="s">
        <v>839</v>
      </c>
      <c r="I95" s="36" t="s">
        <v>818</v>
      </c>
      <c r="J95">
        <f t="shared" si="1"/>
        <v>100</v>
      </c>
      <c r="K95" s="14" t="s">
        <v>3149</v>
      </c>
    </row>
    <row r="96" spans="1:12" ht="14" x14ac:dyDescent="0.2">
      <c r="A96">
        <f t="shared" si="2"/>
        <v>63</v>
      </c>
      <c r="B96" t="s">
        <v>862</v>
      </c>
      <c r="C96" t="s">
        <v>837</v>
      </c>
      <c r="D96">
        <v>84.78</v>
      </c>
      <c r="E96">
        <v>15.22</v>
      </c>
      <c r="F96" s="36" t="s">
        <v>818</v>
      </c>
      <c r="G96" s="36" t="s">
        <v>839</v>
      </c>
      <c r="H96" s="36" t="s">
        <v>839</v>
      </c>
      <c r="I96" s="36" t="s">
        <v>818</v>
      </c>
      <c r="J96">
        <f t="shared" si="1"/>
        <v>100</v>
      </c>
      <c r="K96" s="14" t="s">
        <v>3150</v>
      </c>
    </row>
    <row r="97" spans="1:12" x14ac:dyDescent="0.15">
      <c r="A97">
        <f t="shared" si="2"/>
        <v>64</v>
      </c>
      <c r="B97" t="s">
        <v>863</v>
      </c>
      <c r="C97" t="s">
        <v>837</v>
      </c>
      <c r="D97">
        <v>84.78</v>
      </c>
      <c r="E97">
        <v>15.22</v>
      </c>
      <c r="F97" s="36" t="s">
        <v>818</v>
      </c>
      <c r="G97" s="36" t="s">
        <v>839</v>
      </c>
      <c r="H97" s="36" t="s">
        <v>839</v>
      </c>
      <c r="I97" s="36" t="s">
        <v>818</v>
      </c>
      <c r="J97">
        <f t="shared" si="1"/>
        <v>100</v>
      </c>
      <c r="K97" s="14" t="s">
        <v>3150</v>
      </c>
      <c r="L97" s="53" t="s">
        <v>1407</v>
      </c>
    </row>
    <row r="98" spans="1:12" ht="14" x14ac:dyDescent="0.2">
      <c r="A98">
        <f t="shared" si="2"/>
        <v>65</v>
      </c>
      <c r="B98" t="s">
        <v>864</v>
      </c>
      <c r="C98" t="s">
        <v>825</v>
      </c>
      <c r="D98">
        <v>83.79</v>
      </c>
      <c r="E98">
        <v>15.73</v>
      </c>
      <c r="F98" s="36" t="s">
        <v>818</v>
      </c>
      <c r="G98" s="36" t="s">
        <v>839</v>
      </c>
      <c r="H98" s="36" t="s">
        <v>839</v>
      </c>
      <c r="I98">
        <v>0.48</v>
      </c>
      <c r="J98">
        <f t="shared" si="1"/>
        <v>100.00000000000001</v>
      </c>
      <c r="K98" s="3" t="s">
        <v>3152</v>
      </c>
    </row>
    <row r="99" spans="1:12" ht="14" x14ac:dyDescent="0.2">
      <c r="A99">
        <f t="shared" si="2"/>
        <v>66</v>
      </c>
      <c r="B99" t="s">
        <v>865</v>
      </c>
      <c r="C99">
        <v>6</v>
      </c>
      <c r="D99">
        <v>84.16</v>
      </c>
      <c r="E99">
        <v>15.84</v>
      </c>
      <c r="F99" s="36" t="s">
        <v>818</v>
      </c>
      <c r="G99" s="36" t="s">
        <v>839</v>
      </c>
      <c r="H99" s="36" t="s">
        <v>839</v>
      </c>
      <c r="I99" s="36" t="s">
        <v>818</v>
      </c>
      <c r="J99">
        <f t="shared" ref="J99:J155" si="3">SUM(D99:I99)</f>
        <v>100</v>
      </c>
      <c r="K99" s="14" t="s">
        <v>2846</v>
      </c>
    </row>
    <row r="100" spans="1:12" ht="14" x14ac:dyDescent="0.2">
      <c r="A100">
        <f t="shared" ref="A100:A134" si="4">A99+1</f>
        <v>67</v>
      </c>
      <c r="B100" t="s">
        <v>866</v>
      </c>
      <c r="C100" t="s">
        <v>3147</v>
      </c>
      <c r="D100" s="12">
        <v>84</v>
      </c>
      <c r="E100" s="12">
        <v>16</v>
      </c>
      <c r="F100" s="36" t="s">
        <v>818</v>
      </c>
      <c r="G100" s="36" t="s">
        <v>839</v>
      </c>
      <c r="H100" s="36" t="s">
        <v>839</v>
      </c>
      <c r="I100" s="36" t="s">
        <v>818</v>
      </c>
      <c r="J100">
        <f t="shared" si="3"/>
        <v>100</v>
      </c>
      <c r="K100" t="s">
        <v>1491</v>
      </c>
      <c r="L100" t="s">
        <v>1492</v>
      </c>
    </row>
    <row r="101" spans="1:12" x14ac:dyDescent="0.15">
      <c r="A101">
        <f t="shared" si="4"/>
        <v>68</v>
      </c>
      <c r="B101" t="s">
        <v>867</v>
      </c>
      <c r="C101" t="s">
        <v>835</v>
      </c>
      <c r="D101">
        <v>84</v>
      </c>
      <c r="E101">
        <v>16</v>
      </c>
      <c r="F101" s="36" t="s">
        <v>818</v>
      </c>
      <c r="G101" s="36" t="s">
        <v>839</v>
      </c>
      <c r="H101" s="36" t="s">
        <v>839</v>
      </c>
      <c r="I101" s="36" t="s">
        <v>818</v>
      </c>
      <c r="J101">
        <f t="shared" si="3"/>
        <v>100</v>
      </c>
      <c r="K101" s="14" t="s">
        <v>2865</v>
      </c>
    </row>
    <row r="102" spans="1:12" ht="14" x14ac:dyDescent="0.2">
      <c r="A102">
        <f t="shared" si="4"/>
        <v>69</v>
      </c>
      <c r="B102" t="s">
        <v>868</v>
      </c>
      <c r="C102" s="6" t="s">
        <v>838</v>
      </c>
      <c r="D102">
        <v>82.8</v>
      </c>
      <c r="E102">
        <v>17.2</v>
      </c>
      <c r="F102" s="36" t="s">
        <v>818</v>
      </c>
      <c r="G102" s="36" t="s">
        <v>839</v>
      </c>
      <c r="H102" s="36" t="s">
        <v>839</v>
      </c>
      <c r="I102" s="36" t="s">
        <v>818</v>
      </c>
      <c r="J102">
        <f t="shared" si="3"/>
        <v>100</v>
      </c>
      <c r="K102" s="4"/>
    </row>
    <row r="103" spans="1:12" ht="14" x14ac:dyDescent="0.2">
      <c r="A103">
        <f t="shared" si="4"/>
        <v>70</v>
      </c>
      <c r="B103" t="s">
        <v>869</v>
      </c>
      <c r="C103" t="s">
        <v>2791</v>
      </c>
      <c r="D103">
        <v>81.5</v>
      </c>
      <c r="E103">
        <v>18.5</v>
      </c>
      <c r="F103" s="36" t="s">
        <v>818</v>
      </c>
      <c r="G103" s="36" t="s">
        <v>839</v>
      </c>
      <c r="H103" s="36" t="s">
        <v>839</v>
      </c>
      <c r="I103" s="36" t="s">
        <v>818</v>
      </c>
      <c r="J103">
        <f t="shared" si="3"/>
        <v>100</v>
      </c>
      <c r="K103" s="3" t="s">
        <v>2799</v>
      </c>
    </row>
    <row r="104" spans="1:12" x14ac:dyDescent="0.15">
      <c r="A104">
        <f t="shared" si="4"/>
        <v>71</v>
      </c>
      <c r="B104" t="s">
        <v>870</v>
      </c>
      <c r="C104" t="s">
        <v>2792</v>
      </c>
      <c r="D104">
        <v>81.239999999999995</v>
      </c>
      <c r="E104">
        <v>18.760000000000002</v>
      </c>
      <c r="F104" s="36" t="s">
        <v>818</v>
      </c>
      <c r="G104" s="36" t="s">
        <v>839</v>
      </c>
      <c r="H104" s="36" t="s">
        <v>839</v>
      </c>
      <c r="I104" s="36" t="s">
        <v>818</v>
      </c>
      <c r="J104">
        <f t="shared" si="3"/>
        <v>100</v>
      </c>
      <c r="K104" s="14" t="s">
        <v>2892</v>
      </c>
    </row>
    <row r="105" spans="1:12" x14ac:dyDescent="0.15">
      <c r="A105">
        <f t="shared" si="4"/>
        <v>72</v>
      </c>
      <c r="B105" t="s">
        <v>871</v>
      </c>
      <c r="C105" t="s">
        <v>2793</v>
      </c>
      <c r="D105">
        <v>80.400000000000006</v>
      </c>
      <c r="E105">
        <v>19.600000000000001</v>
      </c>
      <c r="F105" s="36" t="s">
        <v>818</v>
      </c>
      <c r="G105" s="36" t="s">
        <v>839</v>
      </c>
      <c r="H105" s="36" t="s">
        <v>839</v>
      </c>
      <c r="I105" s="36" t="s">
        <v>818</v>
      </c>
      <c r="J105">
        <f t="shared" si="3"/>
        <v>100</v>
      </c>
      <c r="K105" s="14" t="s">
        <v>2871</v>
      </c>
    </row>
    <row r="106" spans="1:12" ht="14" x14ac:dyDescent="0.2">
      <c r="A106">
        <f t="shared" si="4"/>
        <v>73</v>
      </c>
      <c r="B106" t="s">
        <v>872</v>
      </c>
      <c r="C106" t="s">
        <v>1524</v>
      </c>
      <c r="D106">
        <v>80.27</v>
      </c>
      <c r="E106">
        <v>19.66</v>
      </c>
      <c r="F106" s="36" t="s">
        <v>818</v>
      </c>
      <c r="G106" s="36" t="s">
        <v>839</v>
      </c>
      <c r="H106" s="36" t="s">
        <v>839</v>
      </c>
      <c r="I106" s="36" t="s">
        <v>818</v>
      </c>
      <c r="J106">
        <f t="shared" si="3"/>
        <v>99.929999999999993</v>
      </c>
      <c r="K106" s="3" t="s">
        <v>3153</v>
      </c>
    </row>
    <row r="107" spans="1:12" ht="14" x14ac:dyDescent="0.2">
      <c r="A107">
        <f t="shared" si="4"/>
        <v>74</v>
      </c>
      <c r="B107" t="s">
        <v>868</v>
      </c>
      <c r="C107" t="s">
        <v>2792</v>
      </c>
      <c r="D107">
        <v>80.290000000000006</v>
      </c>
      <c r="E107">
        <v>19.71</v>
      </c>
      <c r="F107" s="36" t="s">
        <v>818</v>
      </c>
      <c r="G107" s="36" t="s">
        <v>839</v>
      </c>
      <c r="H107" s="36" t="s">
        <v>839</v>
      </c>
      <c r="I107" s="36" t="s">
        <v>818</v>
      </c>
      <c r="J107">
        <f t="shared" si="3"/>
        <v>100</v>
      </c>
      <c r="K107" s="14" t="s">
        <v>2893</v>
      </c>
    </row>
    <row r="108" spans="1:12" x14ac:dyDescent="0.15">
      <c r="A108">
        <f t="shared" si="4"/>
        <v>75</v>
      </c>
      <c r="B108" t="s">
        <v>873</v>
      </c>
      <c r="C108" t="s">
        <v>2793</v>
      </c>
      <c r="D108">
        <v>78.08</v>
      </c>
      <c r="E108">
        <v>21.92</v>
      </c>
      <c r="F108" s="36" t="s">
        <v>818</v>
      </c>
      <c r="G108" s="36" t="s">
        <v>839</v>
      </c>
      <c r="H108" s="36" t="s">
        <v>839</v>
      </c>
      <c r="I108" s="36" t="s">
        <v>818</v>
      </c>
      <c r="J108">
        <f t="shared" si="3"/>
        <v>100</v>
      </c>
      <c r="K108" s="14" t="s">
        <v>2868</v>
      </c>
    </row>
    <row r="109" spans="1:12" ht="14" x14ac:dyDescent="0.2">
      <c r="A109">
        <f t="shared" si="4"/>
        <v>76</v>
      </c>
      <c r="B109" t="s">
        <v>874</v>
      </c>
      <c r="C109" t="s">
        <v>1524</v>
      </c>
      <c r="D109">
        <v>77.599999999999994</v>
      </c>
      <c r="E109">
        <v>22.2</v>
      </c>
      <c r="F109" s="36" t="s">
        <v>818</v>
      </c>
      <c r="G109" s="36" t="s">
        <v>839</v>
      </c>
      <c r="H109" s="36" t="s">
        <v>839</v>
      </c>
      <c r="I109" s="36" t="s">
        <v>818</v>
      </c>
      <c r="J109">
        <f t="shared" si="3"/>
        <v>99.8</v>
      </c>
      <c r="K109" s="3" t="s">
        <v>3154</v>
      </c>
    </row>
    <row r="110" spans="1:12" x14ac:dyDescent="0.15">
      <c r="A110">
        <f t="shared" si="4"/>
        <v>77</v>
      </c>
      <c r="B110" t="s">
        <v>875</v>
      </c>
      <c r="C110" t="s">
        <v>827</v>
      </c>
      <c r="D110">
        <v>76.16</v>
      </c>
      <c r="E110">
        <v>22.85</v>
      </c>
      <c r="F110" s="36" t="s">
        <v>818</v>
      </c>
      <c r="G110" s="36" t="s">
        <v>839</v>
      </c>
      <c r="H110" s="36" t="s">
        <v>839</v>
      </c>
      <c r="I110">
        <v>0.99</v>
      </c>
      <c r="J110">
        <f t="shared" si="3"/>
        <v>99.999999999999986</v>
      </c>
      <c r="K110" s="3" t="s">
        <v>3155</v>
      </c>
    </row>
    <row r="111" spans="1:12" ht="14" x14ac:dyDescent="0.2">
      <c r="A111">
        <f t="shared" si="4"/>
        <v>78</v>
      </c>
      <c r="B111" t="s">
        <v>876</v>
      </c>
      <c r="C111" t="s">
        <v>835</v>
      </c>
      <c r="D111">
        <v>74.8</v>
      </c>
      <c r="E111">
        <v>24.08</v>
      </c>
      <c r="F111" s="36" t="s">
        <v>818</v>
      </c>
      <c r="G111" s="36" t="s">
        <v>839</v>
      </c>
      <c r="H111" s="3">
        <v>1.1200000000000001</v>
      </c>
      <c r="I111" s="36" t="s">
        <v>839</v>
      </c>
      <c r="J111">
        <f t="shared" si="3"/>
        <v>100</v>
      </c>
      <c r="K111" s="14" t="s">
        <v>2906</v>
      </c>
    </row>
    <row r="112" spans="1:12" x14ac:dyDescent="0.15">
      <c r="A112">
        <f t="shared" si="4"/>
        <v>79</v>
      </c>
      <c r="B112" t="s">
        <v>877</v>
      </c>
      <c r="C112" s="6" t="s">
        <v>2792</v>
      </c>
      <c r="D112">
        <v>74.900000000000006</v>
      </c>
      <c r="E112">
        <v>25.1</v>
      </c>
      <c r="F112" s="36" t="s">
        <v>818</v>
      </c>
      <c r="G112" s="36" t="s">
        <v>839</v>
      </c>
      <c r="H112" s="36" t="s">
        <v>839</v>
      </c>
      <c r="I112" s="36" t="s">
        <v>839</v>
      </c>
      <c r="J112">
        <f t="shared" si="3"/>
        <v>100</v>
      </c>
      <c r="K112" s="4"/>
    </row>
    <row r="113" spans="1:12" ht="14" x14ac:dyDescent="0.2">
      <c r="A113">
        <f t="shared" si="4"/>
        <v>80</v>
      </c>
      <c r="B113" t="s">
        <v>872</v>
      </c>
      <c r="C113" t="s">
        <v>1524</v>
      </c>
      <c r="D113">
        <v>73</v>
      </c>
      <c r="E113">
        <v>26.74</v>
      </c>
      <c r="F113" s="36" t="s">
        <v>818</v>
      </c>
      <c r="G113" s="36" t="s">
        <v>839</v>
      </c>
      <c r="H113" s="36" t="s">
        <v>839</v>
      </c>
      <c r="I113" s="36" t="s">
        <v>839</v>
      </c>
      <c r="J113">
        <f t="shared" si="3"/>
        <v>99.74</v>
      </c>
      <c r="K113" s="3" t="s">
        <v>3156</v>
      </c>
    </row>
    <row r="114" spans="1:12" x14ac:dyDescent="0.15">
      <c r="A114">
        <f t="shared" si="4"/>
        <v>81</v>
      </c>
      <c r="B114" t="s">
        <v>878</v>
      </c>
      <c r="C114" t="s">
        <v>2040</v>
      </c>
      <c r="D114">
        <v>75.55</v>
      </c>
      <c r="E114">
        <v>23.52</v>
      </c>
      <c r="F114">
        <v>0.47</v>
      </c>
      <c r="G114" s="36" t="s">
        <v>839</v>
      </c>
      <c r="H114" s="36" t="s">
        <v>839</v>
      </c>
      <c r="I114" s="36" t="s">
        <v>839</v>
      </c>
      <c r="J114">
        <f t="shared" si="3"/>
        <v>99.539999999999992</v>
      </c>
      <c r="K114" s="14" t="s">
        <v>2915</v>
      </c>
      <c r="L114" s="36" t="s">
        <v>2912</v>
      </c>
    </row>
    <row r="115" spans="1:12" x14ac:dyDescent="0.15">
      <c r="A115">
        <f t="shared" si="4"/>
        <v>82</v>
      </c>
      <c r="B115" t="s">
        <v>879</v>
      </c>
      <c r="C115" t="s">
        <v>2794</v>
      </c>
      <c r="D115" s="12">
        <v>92.09</v>
      </c>
      <c r="E115">
        <v>6.7</v>
      </c>
      <c r="F115">
        <v>0.69</v>
      </c>
      <c r="G115" s="36" t="s">
        <v>839</v>
      </c>
      <c r="H115" s="36" t="s">
        <v>839</v>
      </c>
      <c r="I115" s="36" t="s">
        <v>839</v>
      </c>
      <c r="J115">
        <f t="shared" si="3"/>
        <v>99.48</v>
      </c>
      <c r="K115" s="14" t="s">
        <v>2914</v>
      </c>
      <c r="L115" s="8" t="s">
        <v>2913</v>
      </c>
    </row>
    <row r="116" spans="1:12" x14ac:dyDescent="0.15">
      <c r="A116">
        <f t="shared" si="4"/>
        <v>83</v>
      </c>
      <c r="B116" t="s">
        <v>880</v>
      </c>
      <c r="C116" t="s">
        <v>830</v>
      </c>
      <c r="D116">
        <v>90.68</v>
      </c>
      <c r="E116">
        <v>7.43</v>
      </c>
      <c r="F116">
        <v>1.28</v>
      </c>
      <c r="G116" s="36" t="s">
        <v>839</v>
      </c>
      <c r="H116" s="36" t="s">
        <v>839</v>
      </c>
      <c r="I116" s="36" t="s">
        <v>839</v>
      </c>
      <c r="J116">
        <f t="shared" si="3"/>
        <v>99.390000000000015</v>
      </c>
      <c r="K116" s="3" t="s">
        <v>928</v>
      </c>
    </row>
    <row r="117" spans="1:12" x14ac:dyDescent="0.15">
      <c r="A117">
        <f t="shared" si="4"/>
        <v>84</v>
      </c>
      <c r="B117" t="s">
        <v>881</v>
      </c>
      <c r="C117" t="s">
        <v>830</v>
      </c>
      <c r="D117">
        <v>83.61</v>
      </c>
      <c r="E117">
        <v>10.79</v>
      </c>
      <c r="F117">
        <v>3.2</v>
      </c>
      <c r="G117" s="36" t="s">
        <v>839</v>
      </c>
      <c r="H117" s="36" t="s">
        <v>839</v>
      </c>
      <c r="I117" s="36" t="s">
        <v>839</v>
      </c>
      <c r="J117">
        <f t="shared" si="3"/>
        <v>97.600000000000009</v>
      </c>
      <c r="K117" s="3" t="s">
        <v>931</v>
      </c>
    </row>
    <row r="118" spans="1:12" x14ac:dyDescent="0.15">
      <c r="A118">
        <f t="shared" si="4"/>
        <v>85</v>
      </c>
      <c r="B118" t="s">
        <v>2795</v>
      </c>
      <c r="C118" t="s">
        <v>2039</v>
      </c>
      <c r="D118">
        <v>79.930000000000007</v>
      </c>
      <c r="E118">
        <v>15.73</v>
      </c>
      <c r="F118">
        <v>3.5</v>
      </c>
      <c r="G118" s="36" t="s">
        <v>818</v>
      </c>
      <c r="H118" s="36" t="s">
        <v>839</v>
      </c>
      <c r="I118" s="36" t="s">
        <v>839</v>
      </c>
      <c r="J118">
        <f t="shared" si="3"/>
        <v>99.160000000000011</v>
      </c>
      <c r="K118" s="14" t="s">
        <v>2916</v>
      </c>
      <c r="L118" s="36" t="s">
        <v>2911</v>
      </c>
    </row>
    <row r="119" spans="1:12" x14ac:dyDescent="0.15">
      <c r="A119">
        <f t="shared" si="4"/>
        <v>86</v>
      </c>
      <c r="B119" t="s">
        <v>2796</v>
      </c>
      <c r="C119" t="s">
        <v>835</v>
      </c>
      <c r="D119">
        <v>89.44</v>
      </c>
      <c r="E119">
        <v>6.32</v>
      </c>
      <c r="F119">
        <v>4.24</v>
      </c>
      <c r="G119" s="36" t="s">
        <v>818</v>
      </c>
      <c r="H119" s="36" t="s">
        <v>839</v>
      </c>
      <c r="I119" s="36" t="s">
        <v>839</v>
      </c>
      <c r="J119">
        <f t="shared" si="3"/>
        <v>99.999999999999986</v>
      </c>
      <c r="K119" s="14" t="s">
        <v>2908</v>
      </c>
    </row>
    <row r="120" spans="1:12" ht="14" x14ac:dyDescent="0.2">
      <c r="A120">
        <f t="shared" si="4"/>
        <v>87</v>
      </c>
      <c r="B120" t="s">
        <v>2797</v>
      </c>
      <c r="C120" t="s">
        <v>835</v>
      </c>
      <c r="D120">
        <v>83.6</v>
      </c>
      <c r="E120">
        <v>10.8</v>
      </c>
      <c r="F120">
        <v>5.6</v>
      </c>
      <c r="G120" s="36" t="s">
        <v>818</v>
      </c>
      <c r="H120" s="36" t="s">
        <v>839</v>
      </c>
      <c r="I120" s="36" t="s">
        <v>839</v>
      </c>
      <c r="J120">
        <f t="shared" si="3"/>
        <v>99.999999999999986</v>
      </c>
      <c r="K120" s="14" t="s">
        <v>2907</v>
      </c>
    </row>
    <row r="121" spans="1:12" x14ac:dyDescent="0.15">
      <c r="A121">
        <f t="shared" si="4"/>
        <v>88</v>
      </c>
      <c r="B121" t="s">
        <v>2798</v>
      </c>
      <c r="C121" t="s">
        <v>1520</v>
      </c>
      <c r="D121">
        <v>62</v>
      </c>
      <c r="E121">
        <v>32</v>
      </c>
      <c r="F121">
        <v>6</v>
      </c>
      <c r="G121" s="36" t="s">
        <v>818</v>
      </c>
      <c r="H121" s="36" t="s">
        <v>839</v>
      </c>
      <c r="I121" s="36" t="s">
        <v>839</v>
      </c>
      <c r="J121">
        <f t="shared" si="3"/>
        <v>100</v>
      </c>
      <c r="K121" s="3" t="s">
        <v>3157</v>
      </c>
    </row>
    <row r="122" spans="1:12" ht="14" x14ac:dyDescent="0.2">
      <c r="A122">
        <f t="shared" si="4"/>
        <v>89</v>
      </c>
      <c r="B122" t="s">
        <v>2007</v>
      </c>
      <c r="C122" s="6" t="s">
        <v>2041</v>
      </c>
      <c r="D122">
        <v>74.709999999999994</v>
      </c>
      <c r="E122">
        <v>0.99</v>
      </c>
      <c r="F122">
        <v>2.17</v>
      </c>
      <c r="G122">
        <v>19.09</v>
      </c>
      <c r="H122" s="36" t="s">
        <v>839</v>
      </c>
      <c r="I122">
        <v>3.04</v>
      </c>
      <c r="J122">
        <f t="shared" si="3"/>
        <v>100</v>
      </c>
      <c r="K122" s="4"/>
    </row>
    <row r="123" spans="1:12" ht="14" x14ac:dyDescent="0.2">
      <c r="A123">
        <f t="shared" si="4"/>
        <v>90</v>
      </c>
      <c r="B123" t="s">
        <v>2008</v>
      </c>
      <c r="C123" s="13" t="s">
        <v>2052</v>
      </c>
      <c r="D123">
        <v>67.13</v>
      </c>
      <c r="E123">
        <v>9.24</v>
      </c>
      <c r="F123">
        <v>3.39</v>
      </c>
      <c r="G123">
        <v>20.39</v>
      </c>
      <c r="H123" s="36" t="s">
        <v>839</v>
      </c>
      <c r="I123">
        <v>0.11</v>
      </c>
      <c r="J123">
        <f t="shared" si="3"/>
        <v>100.25999999999999</v>
      </c>
      <c r="K123" s="14" t="s">
        <v>2902</v>
      </c>
    </row>
    <row r="124" spans="1:12" ht="14" x14ac:dyDescent="0.2">
      <c r="A124">
        <f t="shared" si="4"/>
        <v>91</v>
      </c>
      <c r="B124" t="s">
        <v>2008</v>
      </c>
      <c r="C124" s="54" t="s">
        <v>2052</v>
      </c>
      <c r="D124">
        <v>70.290000000000006</v>
      </c>
      <c r="E124">
        <v>0.91</v>
      </c>
      <c r="F124">
        <v>0.74</v>
      </c>
      <c r="G124">
        <v>28.03</v>
      </c>
      <c r="H124" s="36" t="s">
        <v>839</v>
      </c>
      <c r="I124">
        <v>0.03</v>
      </c>
      <c r="J124">
        <f t="shared" si="3"/>
        <v>100</v>
      </c>
      <c r="K124" s="4"/>
    </row>
    <row r="125" spans="1:12" x14ac:dyDescent="0.15">
      <c r="A125">
        <f t="shared" si="4"/>
        <v>92</v>
      </c>
      <c r="B125" t="s">
        <v>2009</v>
      </c>
      <c r="C125" t="s">
        <v>835</v>
      </c>
      <c r="D125">
        <v>71.2</v>
      </c>
      <c r="E125">
        <v>15.6</v>
      </c>
      <c r="F125">
        <v>13.2</v>
      </c>
      <c r="G125" s="36" t="s">
        <v>818</v>
      </c>
      <c r="H125" s="36" t="s">
        <v>839</v>
      </c>
      <c r="I125" s="36" t="s">
        <v>839</v>
      </c>
      <c r="J125">
        <f t="shared" si="3"/>
        <v>100</v>
      </c>
      <c r="K125" s="14" t="s">
        <v>2909</v>
      </c>
    </row>
    <row r="126" spans="1:12" ht="14" x14ac:dyDescent="0.2">
      <c r="A126">
        <f t="shared" si="4"/>
        <v>93</v>
      </c>
      <c r="B126" t="s">
        <v>2010</v>
      </c>
      <c r="C126" t="s">
        <v>2042</v>
      </c>
      <c r="D126">
        <v>93.04</v>
      </c>
      <c r="E126">
        <v>6.14</v>
      </c>
      <c r="F126" s="36" t="s">
        <v>818</v>
      </c>
      <c r="G126">
        <v>0.82</v>
      </c>
      <c r="H126" s="36" t="s">
        <v>839</v>
      </c>
      <c r="I126" s="36" t="s">
        <v>839</v>
      </c>
      <c r="J126">
        <f t="shared" si="3"/>
        <v>100</v>
      </c>
      <c r="K126" s="3" t="s">
        <v>3158</v>
      </c>
    </row>
    <row r="127" spans="1:12" x14ac:dyDescent="0.15">
      <c r="A127">
        <f t="shared" si="4"/>
        <v>94</v>
      </c>
      <c r="B127" t="s">
        <v>2011</v>
      </c>
      <c r="C127" t="s">
        <v>2043</v>
      </c>
      <c r="D127">
        <v>77.77</v>
      </c>
      <c r="E127">
        <v>19.61</v>
      </c>
      <c r="F127">
        <v>1.18</v>
      </c>
      <c r="G127">
        <v>1.44</v>
      </c>
      <c r="H127" s="36" t="s">
        <v>839</v>
      </c>
      <c r="I127" s="36" t="s">
        <v>839</v>
      </c>
      <c r="J127">
        <f t="shared" si="3"/>
        <v>100</v>
      </c>
      <c r="K127" s="14" t="s">
        <v>2900</v>
      </c>
    </row>
    <row r="128" spans="1:12" ht="14" x14ac:dyDescent="0.2">
      <c r="A128">
        <f t="shared" si="4"/>
        <v>95</v>
      </c>
      <c r="B128" t="s">
        <v>2012</v>
      </c>
      <c r="C128" t="s">
        <v>825</v>
      </c>
      <c r="D128">
        <v>87.11</v>
      </c>
      <c r="E128">
        <v>8.35</v>
      </c>
      <c r="F128" s="36" t="s">
        <v>818</v>
      </c>
      <c r="G128">
        <v>4.3099999999999996</v>
      </c>
      <c r="H128" s="36" t="s">
        <v>839</v>
      </c>
      <c r="I128">
        <v>0.34</v>
      </c>
      <c r="J128">
        <f t="shared" si="3"/>
        <v>100.11</v>
      </c>
      <c r="K128" s="3" t="s">
        <v>3155</v>
      </c>
    </row>
    <row r="129" spans="1:11" ht="14" x14ac:dyDescent="0.2">
      <c r="A129">
        <f t="shared" si="4"/>
        <v>96</v>
      </c>
      <c r="B129" t="s">
        <v>2013</v>
      </c>
      <c r="C129" t="s">
        <v>825</v>
      </c>
      <c r="D129">
        <v>84.44</v>
      </c>
      <c r="E129" s="36" t="s">
        <v>818</v>
      </c>
      <c r="F129">
        <v>3.77</v>
      </c>
      <c r="G129">
        <v>11</v>
      </c>
      <c r="H129">
        <v>0.66</v>
      </c>
      <c r="I129" s="36" t="s">
        <v>818</v>
      </c>
      <c r="J129">
        <f t="shared" si="3"/>
        <v>99.86999999999999</v>
      </c>
      <c r="K129" s="3" t="s">
        <v>3160</v>
      </c>
    </row>
    <row r="130" spans="1:11" x14ac:dyDescent="0.15">
      <c r="A130">
        <f t="shared" si="4"/>
        <v>97</v>
      </c>
      <c r="B130" t="s">
        <v>2014</v>
      </c>
      <c r="C130" t="s">
        <v>825</v>
      </c>
      <c r="D130">
        <v>69.959999999999994</v>
      </c>
      <c r="E130" s="36" t="s">
        <v>818</v>
      </c>
      <c r="F130">
        <v>18.489999999999998</v>
      </c>
      <c r="G130">
        <v>11.72</v>
      </c>
      <c r="H130">
        <v>0.13</v>
      </c>
      <c r="I130" s="36" t="s">
        <v>818</v>
      </c>
      <c r="J130">
        <f t="shared" si="3"/>
        <v>100.29999999999998</v>
      </c>
      <c r="K130" s="3" t="s">
        <v>3159</v>
      </c>
    </row>
    <row r="131" spans="1:11" ht="14" x14ac:dyDescent="0.2">
      <c r="A131">
        <f t="shared" si="4"/>
        <v>98</v>
      </c>
      <c r="B131" t="s">
        <v>2015</v>
      </c>
      <c r="C131" t="s">
        <v>2042</v>
      </c>
      <c r="D131">
        <v>80.95</v>
      </c>
      <c r="E131" s="36" t="s">
        <v>818</v>
      </c>
      <c r="F131">
        <v>5.25</v>
      </c>
      <c r="G131">
        <v>13.86</v>
      </c>
      <c r="H131" s="36" t="s">
        <v>818</v>
      </c>
      <c r="I131" s="36" t="s">
        <v>818</v>
      </c>
      <c r="J131">
        <f t="shared" si="3"/>
        <v>100.06</v>
      </c>
      <c r="K131" s="3" t="s">
        <v>3163</v>
      </c>
    </row>
    <row r="132" spans="1:11" ht="14" x14ac:dyDescent="0.2">
      <c r="A132">
        <f t="shared" si="4"/>
        <v>99</v>
      </c>
      <c r="B132" t="s">
        <v>2016</v>
      </c>
      <c r="C132" t="s">
        <v>2042</v>
      </c>
      <c r="D132">
        <v>79.45</v>
      </c>
      <c r="E132">
        <v>2.25</v>
      </c>
      <c r="F132">
        <v>1.31</v>
      </c>
      <c r="G132">
        <v>16.95</v>
      </c>
      <c r="H132" s="36" t="s">
        <v>818</v>
      </c>
      <c r="I132" s="36" t="s">
        <v>818</v>
      </c>
      <c r="J132">
        <f t="shared" si="3"/>
        <v>99.960000000000008</v>
      </c>
      <c r="K132" s="3" t="s">
        <v>3164</v>
      </c>
    </row>
    <row r="133" spans="1:11" ht="14" x14ac:dyDescent="0.2">
      <c r="A133">
        <f t="shared" si="4"/>
        <v>100</v>
      </c>
      <c r="B133" t="s">
        <v>2017</v>
      </c>
      <c r="C133" t="s">
        <v>2042</v>
      </c>
      <c r="D133">
        <v>76.45</v>
      </c>
      <c r="E133">
        <v>3.51</v>
      </c>
      <c r="F133" s="36" t="s">
        <v>839</v>
      </c>
      <c r="G133">
        <v>20.03</v>
      </c>
      <c r="H133" s="36" t="s">
        <v>818</v>
      </c>
      <c r="I133" s="36" t="s">
        <v>818</v>
      </c>
      <c r="J133">
        <f t="shared" si="3"/>
        <v>99.990000000000009</v>
      </c>
      <c r="K133" s="3" t="s">
        <v>3165</v>
      </c>
    </row>
    <row r="134" spans="1:11" ht="14" x14ac:dyDescent="0.2">
      <c r="A134">
        <f t="shared" si="4"/>
        <v>101</v>
      </c>
      <c r="B134" t="s">
        <v>2018</v>
      </c>
      <c r="C134" t="s">
        <v>2042</v>
      </c>
      <c r="D134">
        <v>76.5</v>
      </c>
      <c r="E134">
        <v>2.4500000000000002</v>
      </c>
      <c r="F134" s="36" t="s">
        <v>839</v>
      </c>
      <c r="G134">
        <v>20.3</v>
      </c>
      <c r="H134" s="36" t="s">
        <v>818</v>
      </c>
      <c r="I134" s="36" t="s">
        <v>818</v>
      </c>
      <c r="J134">
        <f t="shared" si="3"/>
        <v>99.25</v>
      </c>
      <c r="K134" s="3" t="s">
        <v>3166</v>
      </c>
    </row>
    <row r="135" spans="1:11" ht="14" x14ac:dyDescent="0.2">
      <c r="A135" s="52" t="s">
        <v>3161</v>
      </c>
    </row>
    <row r="136" spans="1:11" ht="14" x14ac:dyDescent="0.2">
      <c r="A136">
        <v>102</v>
      </c>
      <c r="B136" t="s">
        <v>2019</v>
      </c>
      <c r="C136" t="s">
        <v>2042</v>
      </c>
      <c r="D136">
        <v>82.55</v>
      </c>
      <c r="E136">
        <v>10.39</v>
      </c>
      <c r="F136">
        <v>0.6</v>
      </c>
      <c r="G136">
        <v>6.34</v>
      </c>
      <c r="H136" s="36" t="s">
        <v>818</v>
      </c>
      <c r="I136" s="36" t="s">
        <v>818</v>
      </c>
      <c r="J136">
        <f t="shared" si="3"/>
        <v>99.88</v>
      </c>
      <c r="K136" s="3" t="s">
        <v>3167</v>
      </c>
    </row>
    <row r="137" spans="1:11" ht="14" x14ac:dyDescent="0.2">
      <c r="A137">
        <f>A136+1</f>
        <v>103</v>
      </c>
      <c r="B137" t="s">
        <v>2020</v>
      </c>
      <c r="C137" t="s">
        <v>2042</v>
      </c>
      <c r="D137">
        <v>85.75</v>
      </c>
      <c r="E137">
        <v>4.78</v>
      </c>
      <c r="F137">
        <v>1.5</v>
      </c>
      <c r="G137">
        <v>7.5</v>
      </c>
      <c r="H137" s="36" t="s">
        <v>818</v>
      </c>
      <c r="I137" s="36" t="s">
        <v>818</v>
      </c>
      <c r="J137">
        <f t="shared" si="3"/>
        <v>99.53</v>
      </c>
      <c r="K137" s="3" t="s">
        <v>3168</v>
      </c>
    </row>
    <row r="138" spans="1:11" ht="14" x14ac:dyDescent="0.2">
      <c r="A138">
        <f t="shared" ref="A138:A155" si="5">A137+1</f>
        <v>104</v>
      </c>
      <c r="B138" t="s">
        <v>2021</v>
      </c>
      <c r="C138" t="s">
        <v>2042</v>
      </c>
      <c r="D138">
        <v>91</v>
      </c>
      <c r="E138" s="36" t="s">
        <v>818</v>
      </c>
      <c r="F138" s="36" t="s">
        <v>818</v>
      </c>
      <c r="G138">
        <v>9</v>
      </c>
      <c r="H138" s="36" t="s">
        <v>818</v>
      </c>
      <c r="I138" s="36" t="s">
        <v>818</v>
      </c>
      <c r="J138">
        <f t="shared" si="3"/>
        <v>100</v>
      </c>
      <c r="K138" s="3" t="s">
        <v>3169</v>
      </c>
    </row>
    <row r="139" spans="1:11" ht="14" x14ac:dyDescent="0.2">
      <c r="A139">
        <f t="shared" si="5"/>
        <v>105</v>
      </c>
      <c r="B139" t="s">
        <v>2022</v>
      </c>
      <c r="C139" t="s">
        <v>2042</v>
      </c>
      <c r="D139">
        <v>83.5</v>
      </c>
      <c r="E139" s="36" t="s">
        <v>818</v>
      </c>
      <c r="F139">
        <v>3.19</v>
      </c>
      <c r="G139">
        <v>13.35</v>
      </c>
      <c r="H139" s="36" t="s">
        <v>818</v>
      </c>
      <c r="I139" s="36" t="s">
        <v>818</v>
      </c>
      <c r="J139">
        <f t="shared" si="3"/>
        <v>100.03999999999999</v>
      </c>
      <c r="K139" s="3" t="s">
        <v>3170</v>
      </c>
    </row>
    <row r="140" spans="1:11" ht="14" x14ac:dyDescent="0.2">
      <c r="A140">
        <f t="shared" si="5"/>
        <v>106</v>
      </c>
      <c r="B140" t="s">
        <v>2023</v>
      </c>
      <c r="C140" t="s">
        <v>2042</v>
      </c>
      <c r="D140">
        <v>80.3</v>
      </c>
      <c r="E140">
        <v>0.75</v>
      </c>
      <c r="F140">
        <v>3.51</v>
      </c>
      <c r="G140">
        <v>15.4</v>
      </c>
      <c r="H140" s="36" t="s">
        <v>818</v>
      </c>
      <c r="I140" s="36" t="s">
        <v>818</v>
      </c>
      <c r="J140">
        <f t="shared" si="3"/>
        <v>99.960000000000008</v>
      </c>
      <c r="K140" s="3" t="s">
        <v>3171</v>
      </c>
    </row>
    <row r="141" spans="1:11" ht="14" x14ac:dyDescent="0.2">
      <c r="A141">
        <f t="shared" si="5"/>
        <v>107</v>
      </c>
      <c r="B141" t="s">
        <v>2024</v>
      </c>
      <c r="C141" t="s">
        <v>2042</v>
      </c>
      <c r="D141">
        <v>65</v>
      </c>
      <c r="E141">
        <v>4.29</v>
      </c>
      <c r="F141">
        <v>14.93</v>
      </c>
      <c r="G141">
        <v>15.62</v>
      </c>
      <c r="H141" s="36" t="s">
        <v>818</v>
      </c>
      <c r="I141" s="36" t="s">
        <v>818</v>
      </c>
      <c r="J141">
        <f t="shared" si="3"/>
        <v>99.84</v>
      </c>
      <c r="K141" s="3" t="s">
        <v>3172</v>
      </c>
    </row>
    <row r="142" spans="1:11" ht="14" x14ac:dyDescent="0.2">
      <c r="A142">
        <f t="shared" si="5"/>
        <v>108</v>
      </c>
      <c r="B142" t="s">
        <v>2025</v>
      </c>
      <c r="C142" t="s">
        <v>2042</v>
      </c>
      <c r="D142">
        <v>78.180000000000007</v>
      </c>
      <c r="E142">
        <v>1.64</v>
      </c>
      <c r="F142">
        <v>4.03</v>
      </c>
      <c r="G142">
        <v>16.13</v>
      </c>
      <c r="H142" s="36" t="s">
        <v>818</v>
      </c>
      <c r="I142" s="36" t="s">
        <v>818</v>
      </c>
      <c r="J142">
        <f t="shared" si="3"/>
        <v>99.98</v>
      </c>
      <c r="K142" s="3" t="s">
        <v>3173</v>
      </c>
    </row>
    <row r="143" spans="1:11" ht="14" x14ac:dyDescent="0.2">
      <c r="A143">
        <f t="shared" si="5"/>
        <v>109</v>
      </c>
      <c r="B143" t="s">
        <v>2026</v>
      </c>
      <c r="C143" t="s">
        <v>2042</v>
      </c>
      <c r="D143">
        <v>78.14</v>
      </c>
      <c r="E143">
        <v>2.36</v>
      </c>
      <c r="F143">
        <v>1.25</v>
      </c>
      <c r="G143">
        <v>17.25</v>
      </c>
      <c r="H143" s="36" t="s">
        <v>818</v>
      </c>
      <c r="I143" s="36" t="s">
        <v>818</v>
      </c>
      <c r="J143">
        <f t="shared" si="3"/>
        <v>99</v>
      </c>
      <c r="K143" s="3" t="s">
        <v>3174</v>
      </c>
    </row>
    <row r="144" spans="1:11" ht="14" x14ac:dyDescent="0.2">
      <c r="A144">
        <f t="shared" si="5"/>
        <v>110</v>
      </c>
      <c r="B144" t="s">
        <v>2027</v>
      </c>
      <c r="C144" t="s">
        <v>2042</v>
      </c>
      <c r="D144">
        <v>79.13</v>
      </c>
      <c r="E144">
        <v>2.04</v>
      </c>
      <c r="F144">
        <v>1.42</v>
      </c>
      <c r="G144">
        <v>17.36</v>
      </c>
      <c r="H144" s="36" t="s">
        <v>818</v>
      </c>
      <c r="I144" s="36" t="s">
        <v>818</v>
      </c>
      <c r="J144">
        <f t="shared" si="3"/>
        <v>99.95</v>
      </c>
      <c r="K144" s="3" t="s">
        <v>3175</v>
      </c>
    </row>
    <row r="145" spans="1:11" ht="14" x14ac:dyDescent="0.2">
      <c r="A145">
        <f t="shared" si="5"/>
        <v>111</v>
      </c>
      <c r="B145" t="s">
        <v>2028</v>
      </c>
      <c r="C145" t="s">
        <v>2042</v>
      </c>
      <c r="D145">
        <v>78.25</v>
      </c>
      <c r="E145">
        <v>1.5</v>
      </c>
      <c r="F145">
        <v>0.75</v>
      </c>
      <c r="G145">
        <v>18.25</v>
      </c>
      <c r="H145" s="36" t="s">
        <v>818</v>
      </c>
      <c r="I145" s="36" t="s">
        <v>818</v>
      </c>
      <c r="J145">
        <f t="shared" si="3"/>
        <v>98.75</v>
      </c>
      <c r="K145" s="3" t="s">
        <v>3176</v>
      </c>
    </row>
    <row r="146" spans="1:11" ht="14" x14ac:dyDescent="0.2">
      <c r="A146">
        <f t="shared" si="5"/>
        <v>112</v>
      </c>
      <c r="B146" t="s">
        <v>2029</v>
      </c>
      <c r="C146" t="s">
        <v>2042</v>
      </c>
      <c r="D146">
        <v>75.5</v>
      </c>
      <c r="E146">
        <v>2.5</v>
      </c>
      <c r="F146">
        <v>3.5</v>
      </c>
      <c r="G146">
        <v>18.25</v>
      </c>
      <c r="H146" s="36" t="s">
        <v>818</v>
      </c>
      <c r="I146" s="36" t="s">
        <v>818</v>
      </c>
      <c r="J146">
        <f t="shared" si="3"/>
        <v>99.75</v>
      </c>
      <c r="K146" s="3" t="s">
        <v>3177</v>
      </c>
    </row>
    <row r="147" spans="1:11" ht="14" x14ac:dyDescent="0.2">
      <c r="A147">
        <f t="shared" si="5"/>
        <v>113</v>
      </c>
      <c r="B147" t="s">
        <v>2030</v>
      </c>
      <c r="C147" t="s">
        <v>2042</v>
      </c>
      <c r="D147">
        <v>78.3</v>
      </c>
      <c r="E147">
        <v>2.12</v>
      </c>
      <c r="F147">
        <v>0.14000000000000001</v>
      </c>
      <c r="G147">
        <v>18.36</v>
      </c>
      <c r="H147" s="36" t="s">
        <v>818</v>
      </c>
      <c r="I147" s="36" t="s">
        <v>818</v>
      </c>
      <c r="J147">
        <f t="shared" si="3"/>
        <v>98.92</v>
      </c>
      <c r="K147" s="3" t="s">
        <v>3178</v>
      </c>
    </row>
    <row r="148" spans="1:11" ht="14" x14ac:dyDescent="0.2">
      <c r="A148">
        <f t="shared" si="5"/>
        <v>114</v>
      </c>
      <c r="B148" t="s">
        <v>2031</v>
      </c>
      <c r="C148" t="s">
        <v>2042</v>
      </c>
      <c r="D148">
        <v>78.75</v>
      </c>
      <c r="E148">
        <v>1.25</v>
      </c>
      <c r="F148">
        <v>0.75</v>
      </c>
      <c r="G148">
        <v>18.5</v>
      </c>
      <c r="H148" s="36" t="s">
        <v>818</v>
      </c>
      <c r="I148" s="36" t="s">
        <v>818</v>
      </c>
      <c r="J148">
        <f t="shared" si="3"/>
        <v>99.25</v>
      </c>
      <c r="K148" s="3" t="s">
        <v>3179</v>
      </c>
    </row>
    <row r="149" spans="1:11" ht="14" x14ac:dyDescent="0.2">
      <c r="A149">
        <f t="shared" si="5"/>
        <v>115</v>
      </c>
      <c r="B149" t="s">
        <v>2032</v>
      </c>
      <c r="C149" t="s">
        <v>2042</v>
      </c>
      <c r="D149">
        <v>79.5</v>
      </c>
      <c r="E149">
        <v>0.75</v>
      </c>
      <c r="F149">
        <v>0.25</v>
      </c>
      <c r="G149">
        <v>18.5</v>
      </c>
      <c r="H149" s="36" t="s">
        <v>818</v>
      </c>
      <c r="I149" s="36" t="s">
        <v>818</v>
      </c>
      <c r="J149">
        <f t="shared" si="3"/>
        <v>99</v>
      </c>
      <c r="K149" s="3" t="s">
        <v>3180</v>
      </c>
    </row>
    <row r="150" spans="1:11" ht="14" x14ac:dyDescent="0.2">
      <c r="A150">
        <f t="shared" si="5"/>
        <v>116</v>
      </c>
      <c r="B150" t="s">
        <v>2033</v>
      </c>
      <c r="C150" t="s">
        <v>2042</v>
      </c>
      <c r="D150">
        <v>79.5</v>
      </c>
      <c r="E150">
        <v>1.25</v>
      </c>
      <c r="F150">
        <v>0.75</v>
      </c>
      <c r="G150">
        <v>19</v>
      </c>
      <c r="H150" s="36" t="s">
        <v>818</v>
      </c>
      <c r="I150" s="36" t="s">
        <v>818</v>
      </c>
      <c r="J150">
        <f t="shared" si="3"/>
        <v>100.5</v>
      </c>
      <c r="K150" s="3" t="s">
        <v>3181</v>
      </c>
    </row>
    <row r="151" spans="1:11" ht="14" x14ac:dyDescent="0.2">
      <c r="A151">
        <f t="shared" si="5"/>
        <v>117</v>
      </c>
      <c r="B151" t="s">
        <v>2034</v>
      </c>
      <c r="C151" t="s">
        <v>2042</v>
      </c>
      <c r="D151">
        <v>78.5</v>
      </c>
      <c r="E151">
        <v>1.83</v>
      </c>
      <c r="F151">
        <v>0.75</v>
      </c>
      <c r="G151">
        <v>19.190000000000001</v>
      </c>
      <c r="H151" s="36" t="s">
        <v>818</v>
      </c>
      <c r="I151" s="36" t="s">
        <v>818</v>
      </c>
      <c r="J151">
        <f t="shared" si="3"/>
        <v>100.27</v>
      </c>
      <c r="K151" s="3" t="s">
        <v>3182</v>
      </c>
    </row>
    <row r="152" spans="1:11" ht="14" x14ac:dyDescent="0.2">
      <c r="A152">
        <f t="shared" si="5"/>
        <v>118</v>
      </c>
      <c r="B152" t="s">
        <v>2035</v>
      </c>
      <c r="C152" t="s">
        <v>2042</v>
      </c>
      <c r="D152">
        <v>79</v>
      </c>
      <c r="E152">
        <v>1.75</v>
      </c>
      <c r="F152">
        <v>1.25</v>
      </c>
      <c r="G152">
        <v>19.25</v>
      </c>
      <c r="H152" s="36" t="s">
        <v>818</v>
      </c>
      <c r="I152" s="36" t="s">
        <v>818</v>
      </c>
      <c r="J152">
        <f t="shared" si="3"/>
        <v>101.25</v>
      </c>
      <c r="K152" s="3" t="s">
        <v>3183</v>
      </c>
    </row>
    <row r="153" spans="1:11" ht="14" x14ac:dyDescent="0.2">
      <c r="A153">
        <f t="shared" si="5"/>
        <v>119</v>
      </c>
      <c r="B153" t="s">
        <v>2036</v>
      </c>
      <c r="C153" t="s">
        <v>2042</v>
      </c>
      <c r="D153">
        <v>77.75</v>
      </c>
      <c r="E153">
        <v>1.25</v>
      </c>
      <c r="F153">
        <v>0.5</v>
      </c>
      <c r="G153">
        <v>19.5</v>
      </c>
      <c r="H153" s="36" t="s">
        <v>818</v>
      </c>
      <c r="I153" s="36" t="s">
        <v>818</v>
      </c>
      <c r="J153">
        <f t="shared" si="3"/>
        <v>99</v>
      </c>
      <c r="K153" s="3" t="s">
        <v>3184</v>
      </c>
    </row>
    <row r="154" spans="1:11" ht="14" x14ac:dyDescent="0.2">
      <c r="A154">
        <f t="shared" si="5"/>
        <v>120</v>
      </c>
      <c r="B154" t="s">
        <v>2037</v>
      </c>
      <c r="C154" t="s">
        <v>2042</v>
      </c>
      <c r="D154">
        <v>73.5</v>
      </c>
      <c r="E154">
        <v>2.75</v>
      </c>
      <c r="F154">
        <v>4.25</v>
      </c>
      <c r="G154">
        <v>19.5</v>
      </c>
      <c r="H154" s="36" t="s">
        <v>818</v>
      </c>
      <c r="I154" s="36" t="s">
        <v>818</v>
      </c>
      <c r="J154">
        <f t="shared" si="3"/>
        <v>100</v>
      </c>
      <c r="K154" s="3" t="s">
        <v>3185</v>
      </c>
    </row>
    <row r="155" spans="1:11" ht="14" x14ac:dyDescent="0.2">
      <c r="A155">
        <f t="shared" si="5"/>
        <v>121</v>
      </c>
      <c r="B155" t="s">
        <v>2038</v>
      </c>
      <c r="C155" t="s">
        <v>2042</v>
      </c>
      <c r="D155">
        <v>77.5</v>
      </c>
      <c r="E155">
        <v>1.5</v>
      </c>
      <c r="F155">
        <v>1</v>
      </c>
      <c r="G155">
        <v>20</v>
      </c>
      <c r="H155" s="36" t="s">
        <v>818</v>
      </c>
      <c r="I155" s="36" t="s">
        <v>818</v>
      </c>
      <c r="J155">
        <f t="shared" si="3"/>
        <v>100</v>
      </c>
      <c r="K155" s="3" t="s">
        <v>3186</v>
      </c>
    </row>
    <row r="157" spans="1:11" ht="14" x14ac:dyDescent="0.2">
      <c r="A157" t="s">
        <v>1255</v>
      </c>
    </row>
    <row r="158" spans="1:11" ht="14" x14ac:dyDescent="0.2">
      <c r="A158" t="s">
        <v>3196</v>
      </c>
    </row>
    <row r="159" spans="1:11" ht="14" x14ac:dyDescent="0.2">
      <c r="A159" t="s">
        <v>3197</v>
      </c>
    </row>
    <row r="160" spans="1:11" ht="14" x14ac:dyDescent="0.2">
      <c r="A160" t="s">
        <v>3198</v>
      </c>
    </row>
    <row r="161" spans="1:11" ht="14" x14ac:dyDescent="0.2">
      <c r="A161" t="s">
        <v>3199</v>
      </c>
    </row>
    <row r="162" spans="1:11" ht="14" x14ac:dyDescent="0.2">
      <c r="A162" t="s">
        <v>3200</v>
      </c>
      <c r="C162" t="s">
        <v>2693</v>
      </c>
    </row>
    <row r="163" spans="1:11" ht="14" x14ac:dyDescent="0.2">
      <c r="A163" t="s">
        <v>3201</v>
      </c>
    </row>
    <row r="164" spans="1:11" ht="14" x14ac:dyDescent="0.2">
      <c r="A164" s="13" t="s">
        <v>2886</v>
      </c>
    </row>
    <row r="165" spans="1:11" x14ac:dyDescent="0.15">
      <c r="A165" t="s">
        <v>3202</v>
      </c>
    </row>
    <row r="166" spans="1:11" ht="14" x14ac:dyDescent="0.2">
      <c r="A166" t="s">
        <v>3203</v>
      </c>
    </row>
    <row r="167" spans="1:11" ht="14" x14ac:dyDescent="0.2">
      <c r="A167" t="s">
        <v>3204</v>
      </c>
    </row>
    <row r="168" spans="1:11" ht="14" x14ac:dyDescent="0.2">
      <c r="A168" t="s">
        <v>3205</v>
      </c>
    </row>
    <row r="169" spans="1:11" x14ac:dyDescent="0.15">
      <c r="A169" t="s">
        <v>3206</v>
      </c>
    </row>
    <row r="170" spans="1:11" x14ac:dyDescent="0.15">
      <c r="A170" s="13" t="s">
        <v>2901</v>
      </c>
    </row>
    <row r="171" spans="1:11" x14ac:dyDescent="0.15">
      <c r="C171" t="s">
        <v>2693</v>
      </c>
    </row>
    <row r="172" spans="1:11" x14ac:dyDescent="0.15">
      <c r="A172" s="1" t="s">
        <v>3207</v>
      </c>
      <c r="C172" s="1" t="s">
        <v>3232</v>
      </c>
      <c r="D172" s="1" t="s">
        <v>2161</v>
      </c>
      <c r="E172" s="1" t="s">
        <v>2162</v>
      </c>
      <c r="F172" s="1" t="s">
        <v>2164</v>
      </c>
      <c r="G172" s="1" t="s">
        <v>2163</v>
      </c>
      <c r="H172" s="1" t="s">
        <v>2165</v>
      </c>
      <c r="I172" s="1" t="s">
        <v>841</v>
      </c>
      <c r="J172" s="2" t="s">
        <v>2295</v>
      </c>
    </row>
    <row r="173" spans="1:11" x14ac:dyDescent="0.15">
      <c r="A173">
        <v>1</v>
      </c>
      <c r="B173" t="s">
        <v>3208</v>
      </c>
      <c r="C173" t="s">
        <v>3233</v>
      </c>
      <c r="D173">
        <v>69.69</v>
      </c>
      <c r="E173">
        <v>7.16</v>
      </c>
      <c r="F173">
        <v>21.82</v>
      </c>
      <c r="G173" s="36" t="s">
        <v>818</v>
      </c>
      <c r="H173" s="36" t="s">
        <v>818</v>
      </c>
      <c r="I173">
        <v>1.04</v>
      </c>
      <c r="J173">
        <f t="shared" ref="J173:J236" si="6">SUM(D173:I173)</f>
        <v>99.71</v>
      </c>
      <c r="K173" s="3" t="s">
        <v>3188</v>
      </c>
    </row>
    <row r="174" spans="1:11" ht="14" x14ac:dyDescent="0.2">
      <c r="A174">
        <f>A173+1</f>
        <v>2</v>
      </c>
      <c r="B174" t="s">
        <v>3209</v>
      </c>
      <c r="C174" t="s">
        <v>3234</v>
      </c>
      <c r="D174">
        <v>79.3</v>
      </c>
      <c r="E174">
        <v>6.55</v>
      </c>
      <c r="F174">
        <v>14.13</v>
      </c>
      <c r="G174" s="36" t="s">
        <v>818</v>
      </c>
      <c r="H174" s="36" t="s">
        <v>818</v>
      </c>
      <c r="I174" s="36" t="s">
        <v>818</v>
      </c>
      <c r="J174">
        <f t="shared" si="6"/>
        <v>99.97999999999999</v>
      </c>
      <c r="K174" s="3" t="s">
        <v>3189</v>
      </c>
    </row>
    <row r="175" spans="1:11" x14ac:dyDescent="0.15">
      <c r="A175">
        <f t="shared" ref="A175:A238" si="7">A174+1</f>
        <v>3</v>
      </c>
      <c r="B175" t="s">
        <v>3210</v>
      </c>
      <c r="C175" t="s">
        <v>3235</v>
      </c>
      <c r="D175">
        <v>62.04</v>
      </c>
      <c r="E175">
        <v>7.66</v>
      </c>
      <c r="F175">
        <v>29.32</v>
      </c>
      <c r="G175" s="36" t="s">
        <v>818</v>
      </c>
      <c r="H175" s="36" t="s">
        <v>818</v>
      </c>
      <c r="I175">
        <v>0.6</v>
      </c>
      <c r="J175">
        <f t="shared" si="6"/>
        <v>99.62</v>
      </c>
      <c r="K175" s="3" t="s">
        <v>2713</v>
      </c>
    </row>
    <row r="176" spans="1:11" ht="14" x14ac:dyDescent="0.2">
      <c r="A176">
        <f t="shared" si="7"/>
        <v>4</v>
      </c>
      <c r="B176" t="s">
        <v>3209</v>
      </c>
      <c r="C176" t="s">
        <v>1532</v>
      </c>
      <c r="D176">
        <v>83.1</v>
      </c>
      <c r="E176">
        <v>5.68</v>
      </c>
      <c r="F176">
        <v>11.16</v>
      </c>
      <c r="G176" s="36" t="s">
        <v>818</v>
      </c>
      <c r="H176" s="36" t="s">
        <v>818</v>
      </c>
      <c r="I176" s="36" t="s">
        <v>818</v>
      </c>
      <c r="J176">
        <f t="shared" si="6"/>
        <v>99.94</v>
      </c>
      <c r="K176" s="3" t="s">
        <v>3190</v>
      </c>
    </row>
    <row r="177" spans="1:12" x14ac:dyDescent="0.15">
      <c r="A177">
        <f t="shared" si="7"/>
        <v>5</v>
      </c>
      <c r="B177" t="s">
        <v>3211</v>
      </c>
      <c r="C177" t="s">
        <v>3235</v>
      </c>
      <c r="D177">
        <v>72.22</v>
      </c>
      <c r="E177">
        <v>7.17</v>
      </c>
      <c r="F177">
        <v>19.559999999999999</v>
      </c>
      <c r="G177" s="36" t="s">
        <v>818</v>
      </c>
      <c r="H177" s="36" t="s">
        <v>818</v>
      </c>
      <c r="I177">
        <v>0.86</v>
      </c>
      <c r="J177">
        <f t="shared" si="6"/>
        <v>99.81</v>
      </c>
      <c r="K177" s="3" t="s">
        <v>2714</v>
      </c>
    </row>
    <row r="178" spans="1:12" x14ac:dyDescent="0.15">
      <c r="A178">
        <f t="shared" si="7"/>
        <v>6</v>
      </c>
      <c r="B178" t="s">
        <v>3212</v>
      </c>
      <c r="C178" t="s">
        <v>3235</v>
      </c>
      <c r="D178">
        <v>94.15</v>
      </c>
      <c r="E178">
        <v>5.49</v>
      </c>
      <c r="F178" s="36" t="s">
        <v>818</v>
      </c>
      <c r="G178" s="36" t="s">
        <v>818</v>
      </c>
      <c r="H178" s="36" t="s">
        <v>818</v>
      </c>
      <c r="I178">
        <v>0.32</v>
      </c>
      <c r="J178">
        <f t="shared" si="6"/>
        <v>99.96</v>
      </c>
      <c r="K178" s="3" t="s">
        <v>2715</v>
      </c>
    </row>
    <row r="179" spans="1:12" x14ac:dyDescent="0.15">
      <c r="A179">
        <f t="shared" si="7"/>
        <v>7</v>
      </c>
      <c r="B179" t="s">
        <v>3213</v>
      </c>
      <c r="C179" t="s">
        <v>3236</v>
      </c>
      <c r="D179">
        <v>87.2</v>
      </c>
      <c r="E179">
        <v>4.87</v>
      </c>
      <c r="F179">
        <v>7.45</v>
      </c>
      <c r="G179" s="36" t="s">
        <v>818</v>
      </c>
      <c r="H179" s="36" t="s">
        <v>818</v>
      </c>
      <c r="I179" s="36" t="s">
        <v>818</v>
      </c>
      <c r="J179">
        <f t="shared" si="6"/>
        <v>99.52000000000001</v>
      </c>
      <c r="K179" s="3" t="s">
        <v>1169</v>
      </c>
      <c r="L179" s="8" t="s">
        <v>1170</v>
      </c>
    </row>
    <row r="180" spans="1:12" x14ac:dyDescent="0.15">
      <c r="A180">
        <f t="shared" si="7"/>
        <v>8</v>
      </c>
      <c r="B180" t="s">
        <v>3214</v>
      </c>
      <c r="C180" t="s">
        <v>3237</v>
      </c>
      <c r="D180">
        <v>88.46</v>
      </c>
      <c r="E180">
        <v>10.039999999999999</v>
      </c>
      <c r="F180">
        <v>1.5</v>
      </c>
      <c r="G180" s="36" t="s">
        <v>818</v>
      </c>
      <c r="H180" s="36" t="s">
        <v>818</v>
      </c>
      <c r="I180" s="36" t="s">
        <v>818</v>
      </c>
      <c r="J180">
        <f t="shared" si="6"/>
        <v>100</v>
      </c>
      <c r="K180" s="14" t="s">
        <v>2931</v>
      </c>
    </row>
    <row r="181" spans="1:12" ht="14" x14ac:dyDescent="0.2">
      <c r="A181">
        <f t="shared" si="7"/>
        <v>9</v>
      </c>
      <c r="B181" t="s">
        <v>3215</v>
      </c>
      <c r="C181" t="s">
        <v>3238</v>
      </c>
      <c r="D181">
        <v>97.5</v>
      </c>
      <c r="E181">
        <v>2.5</v>
      </c>
      <c r="F181" s="36" t="s">
        <v>818</v>
      </c>
      <c r="G181" s="36" t="s">
        <v>818</v>
      </c>
      <c r="H181" s="36" t="s">
        <v>818</v>
      </c>
      <c r="I181" s="36" t="s">
        <v>818</v>
      </c>
      <c r="J181">
        <f t="shared" si="6"/>
        <v>100</v>
      </c>
      <c r="K181" s="3" t="s">
        <v>1362</v>
      </c>
      <c r="L181" s="8" t="s">
        <v>3187</v>
      </c>
    </row>
    <row r="182" spans="1:12" x14ac:dyDescent="0.15">
      <c r="A182">
        <f t="shared" si="7"/>
        <v>10</v>
      </c>
      <c r="B182" t="s">
        <v>3216</v>
      </c>
      <c r="C182" t="s">
        <v>3235</v>
      </c>
      <c r="D182" s="12">
        <v>88.37</v>
      </c>
      <c r="E182">
        <v>9.9499999999999993</v>
      </c>
      <c r="F182">
        <v>0.63</v>
      </c>
      <c r="G182" s="36" t="s">
        <v>818</v>
      </c>
      <c r="H182" s="36" t="s">
        <v>818</v>
      </c>
      <c r="I182">
        <v>0.91</v>
      </c>
      <c r="J182">
        <f t="shared" si="6"/>
        <v>99.86</v>
      </c>
      <c r="K182" s="3" t="s">
        <v>3191</v>
      </c>
      <c r="L182" s="8" t="s">
        <v>3192</v>
      </c>
    </row>
    <row r="183" spans="1:12" x14ac:dyDescent="0.15">
      <c r="A183">
        <f t="shared" si="7"/>
        <v>11</v>
      </c>
      <c r="B183" t="s">
        <v>3213</v>
      </c>
      <c r="C183" t="s">
        <v>3239</v>
      </c>
      <c r="D183">
        <v>83.62</v>
      </c>
      <c r="E183">
        <v>10.85</v>
      </c>
      <c r="F183">
        <v>5.53</v>
      </c>
      <c r="G183" s="36" t="s">
        <v>818</v>
      </c>
      <c r="H183" s="36" t="s">
        <v>818</v>
      </c>
      <c r="I183" s="36" t="s">
        <v>818</v>
      </c>
      <c r="J183">
        <f t="shared" si="6"/>
        <v>100</v>
      </c>
      <c r="K183" s="14" t="s">
        <v>2932</v>
      </c>
    </row>
    <row r="184" spans="1:12" x14ac:dyDescent="0.15">
      <c r="A184">
        <f t="shared" si="7"/>
        <v>12</v>
      </c>
      <c r="B184" t="s">
        <v>3213</v>
      </c>
      <c r="C184" t="s">
        <v>3240</v>
      </c>
      <c r="D184">
        <v>87.89</v>
      </c>
      <c r="E184">
        <v>11.58</v>
      </c>
      <c r="F184" s="36" t="s">
        <v>818</v>
      </c>
      <c r="G184" s="36" t="s">
        <v>818</v>
      </c>
      <c r="H184" s="36" t="s">
        <v>818</v>
      </c>
      <c r="I184">
        <v>0.27</v>
      </c>
      <c r="J184">
        <f t="shared" si="6"/>
        <v>99.74</v>
      </c>
      <c r="K184" s="14" t="s">
        <v>2933</v>
      </c>
    </row>
    <row r="185" spans="1:12" x14ac:dyDescent="0.15">
      <c r="A185">
        <f t="shared" si="7"/>
        <v>13</v>
      </c>
      <c r="B185" t="s">
        <v>3213</v>
      </c>
      <c r="C185" t="s">
        <v>3241</v>
      </c>
      <c r="D185">
        <v>88.81</v>
      </c>
      <c r="E185">
        <v>9.61</v>
      </c>
      <c r="F185" s="36" t="s">
        <v>818</v>
      </c>
      <c r="G185" s="36" t="s">
        <v>818</v>
      </c>
      <c r="H185" s="36" t="s">
        <v>818</v>
      </c>
      <c r="I185">
        <v>1.18</v>
      </c>
      <c r="J185">
        <f t="shared" si="6"/>
        <v>99.600000000000009</v>
      </c>
      <c r="K185" s="14" t="s">
        <v>2934</v>
      </c>
    </row>
    <row r="186" spans="1:12" ht="14" x14ac:dyDescent="0.2">
      <c r="A186">
        <f t="shared" si="7"/>
        <v>14</v>
      </c>
      <c r="B186" t="s">
        <v>3217</v>
      </c>
      <c r="C186" t="s">
        <v>3242</v>
      </c>
      <c r="D186">
        <v>90</v>
      </c>
      <c r="E186">
        <v>9.82</v>
      </c>
      <c r="F186" s="36" t="s">
        <v>818</v>
      </c>
      <c r="G186" s="36" t="s">
        <v>818</v>
      </c>
      <c r="H186" s="36" t="s">
        <v>818</v>
      </c>
      <c r="I186">
        <v>0.18</v>
      </c>
      <c r="J186">
        <f t="shared" si="6"/>
        <v>100</v>
      </c>
      <c r="K186" s="3" t="s">
        <v>3193</v>
      </c>
    </row>
    <row r="187" spans="1:12" ht="14" x14ac:dyDescent="0.2">
      <c r="A187">
        <f t="shared" si="7"/>
        <v>15</v>
      </c>
      <c r="B187" t="s">
        <v>3218</v>
      </c>
      <c r="C187" t="s">
        <v>3242</v>
      </c>
      <c r="D187">
        <v>94</v>
      </c>
      <c r="E187">
        <v>5.89</v>
      </c>
      <c r="F187" s="36" t="s">
        <v>818</v>
      </c>
      <c r="G187" s="36" t="s">
        <v>818</v>
      </c>
      <c r="H187" s="36" t="s">
        <v>818</v>
      </c>
      <c r="I187">
        <v>0.11</v>
      </c>
      <c r="J187">
        <f t="shared" si="6"/>
        <v>100</v>
      </c>
      <c r="K187" s="3" t="s">
        <v>3194</v>
      </c>
    </row>
    <row r="188" spans="1:12" ht="14" x14ac:dyDescent="0.2">
      <c r="A188">
        <f t="shared" si="7"/>
        <v>16</v>
      </c>
      <c r="B188" t="s">
        <v>3218</v>
      </c>
      <c r="C188" t="s">
        <v>3242</v>
      </c>
      <c r="D188">
        <v>98</v>
      </c>
      <c r="E188">
        <v>1.75</v>
      </c>
      <c r="F188" s="36" t="s">
        <v>818</v>
      </c>
      <c r="G188" s="36" t="s">
        <v>818</v>
      </c>
      <c r="H188" s="36" t="s">
        <v>818</v>
      </c>
      <c r="I188" s="36" t="s">
        <v>818</v>
      </c>
      <c r="J188">
        <f t="shared" si="6"/>
        <v>99.75</v>
      </c>
      <c r="K188" s="3" t="s">
        <v>3195</v>
      </c>
    </row>
    <row r="189" spans="1:12" x14ac:dyDescent="0.15">
      <c r="A189">
        <f t="shared" si="7"/>
        <v>17</v>
      </c>
      <c r="B189" t="s">
        <v>3219</v>
      </c>
      <c r="C189" t="s">
        <v>1520</v>
      </c>
      <c r="D189">
        <v>83.02</v>
      </c>
      <c r="E189">
        <v>6.08</v>
      </c>
      <c r="F189">
        <v>10.8</v>
      </c>
      <c r="G189" s="36" t="s">
        <v>818</v>
      </c>
      <c r="H189" s="36" t="s">
        <v>818</v>
      </c>
      <c r="I189" s="36" t="s">
        <v>818</v>
      </c>
      <c r="J189">
        <f t="shared" si="6"/>
        <v>99.899999999999991</v>
      </c>
      <c r="K189" s="3" t="s">
        <v>1173</v>
      </c>
      <c r="L189" s="8" t="s">
        <v>1168</v>
      </c>
    </row>
    <row r="190" spans="1:12" x14ac:dyDescent="0.15">
      <c r="A190">
        <f t="shared" si="7"/>
        <v>18</v>
      </c>
      <c r="B190" t="s">
        <v>3220</v>
      </c>
      <c r="C190" t="s">
        <v>1520</v>
      </c>
      <c r="D190">
        <v>69.2</v>
      </c>
      <c r="E190">
        <v>8.9</v>
      </c>
      <c r="F190">
        <v>21.6</v>
      </c>
      <c r="G190" s="36" t="s">
        <v>818</v>
      </c>
      <c r="H190" s="36" t="s">
        <v>818</v>
      </c>
      <c r="I190" s="36" t="s">
        <v>818</v>
      </c>
      <c r="J190">
        <f t="shared" si="6"/>
        <v>99.700000000000017</v>
      </c>
      <c r="K190" s="3" t="s">
        <v>1174</v>
      </c>
      <c r="L190" s="8" t="s">
        <v>1171</v>
      </c>
    </row>
    <row r="191" spans="1:12" x14ac:dyDescent="0.15">
      <c r="A191">
        <f t="shared" si="7"/>
        <v>19</v>
      </c>
      <c r="B191" t="s">
        <v>3221</v>
      </c>
      <c r="C191" t="s">
        <v>1520</v>
      </c>
      <c r="D191">
        <v>85.6</v>
      </c>
      <c r="E191">
        <v>8.3000000000000007</v>
      </c>
      <c r="F191">
        <v>6.5</v>
      </c>
      <c r="G191" s="36" t="s">
        <v>818</v>
      </c>
      <c r="H191" s="36" t="s">
        <v>818</v>
      </c>
      <c r="I191" s="36" t="s">
        <v>818</v>
      </c>
      <c r="J191">
        <f t="shared" si="6"/>
        <v>100.39999999999999</v>
      </c>
      <c r="K191" s="3" t="s">
        <v>1172</v>
      </c>
      <c r="L191" s="8" t="s">
        <v>1175</v>
      </c>
    </row>
    <row r="192" spans="1:12" x14ac:dyDescent="0.15">
      <c r="A192">
        <f t="shared" si="7"/>
        <v>20</v>
      </c>
      <c r="B192" t="s">
        <v>3222</v>
      </c>
      <c r="C192" t="s">
        <v>1520</v>
      </c>
      <c r="D192">
        <v>84.1</v>
      </c>
      <c r="E192">
        <v>4.6500000000000004</v>
      </c>
      <c r="F192">
        <v>10.8</v>
      </c>
      <c r="G192" s="36" t="s">
        <v>818</v>
      </c>
      <c r="H192" s="36" t="s">
        <v>818</v>
      </c>
      <c r="I192" s="36" t="s">
        <v>818</v>
      </c>
      <c r="J192">
        <f t="shared" si="6"/>
        <v>99.55</v>
      </c>
      <c r="K192" s="3" t="s">
        <v>1176</v>
      </c>
      <c r="L192" s="8" t="s">
        <v>1177</v>
      </c>
    </row>
    <row r="193" spans="1:15" x14ac:dyDescent="0.15">
      <c r="A193">
        <f t="shared" si="7"/>
        <v>21</v>
      </c>
      <c r="B193" t="s">
        <v>3223</v>
      </c>
      <c r="C193" t="s">
        <v>1520</v>
      </c>
      <c r="D193">
        <v>84.6</v>
      </c>
      <c r="E193">
        <v>7.6</v>
      </c>
      <c r="F193">
        <v>7.1</v>
      </c>
      <c r="G193" s="36" t="s">
        <v>818</v>
      </c>
      <c r="H193" s="36" t="s">
        <v>818</v>
      </c>
      <c r="I193" s="36" t="s">
        <v>818</v>
      </c>
      <c r="J193">
        <f t="shared" si="6"/>
        <v>99.299999999999983</v>
      </c>
      <c r="K193" s="3" t="s">
        <v>1178</v>
      </c>
      <c r="L193" s="8" t="s">
        <v>1179</v>
      </c>
    </row>
    <row r="194" spans="1:15" ht="14" x14ac:dyDescent="0.2">
      <c r="A194">
        <f t="shared" si="7"/>
        <v>22</v>
      </c>
      <c r="B194" t="s">
        <v>3224</v>
      </c>
      <c r="C194" t="s">
        <v>3243</v>
      </c>
      <c r="D194">
        <v>85.35</v>
      </c>
      <c r="E194">
        <v>13.1</v>
      </c>
      <c r="F194">
        <v>1.42</v>
      </c>
      <c r="G194" s="36" t="s">
        <v>818</v>
      </c>
      <c r="H194" s="36" t="s">
        <v>818</v>
      </c>
      <c r="I194" s="36" t="s">
        <v>818</v>
      </c>
      <c r="J194">
        <f t="shared" si="6"/>
        <v>99.86999999999999</v>
      </c>
      <c r="K194" s="3" t="s">
        <v>1180</v>
      </c>
    </row>
    <row r="195" spans="1:15" ht="14" x14ac:dyDescent="0.2">
      <c r="A195">
        <f t="shared" si="7"/>
        <v>23</v>
      </c>
      <c r="B195" t="s">
        <v>3225</v>
      </c>
      <c r="C195" t="s">
        <v>3243</v>
      </c>
      <c r="D195">
        <v>83.8</v>
      </c>
      <c r="E195">
        <v>14.74</v>
      </c>
      <c r="F195">
        <v>1.42</v>
      </c>
      <c r="G195" s="36" t="s">
        <v>818</v>
      </c>
      <c r="H195" s="36" t="s">
        <v>818</v>
      </c>
      <c r="I195" s="36" t="s">
        <v>818</v>
      </c>
      <c r="J195">
        <f t="shared" si="6"/>
        <v>99.96</v>
      </c>
      <c r="K195" s="3" t="s">
        <v>1181</v>
      </c>
    </row>
    <row r="196" spans="1:15" x14ac:dyDescent="0.15">
      <c r="A196">
        <f t="shared" si="7"/>
        <v>24</v>
      </c>
      <c r="B196" t="s">
        <v>3226</v>
      </c>
      <c r="C196" t="s">
        <v>3235</v>
      </c>
      <c r="D196">
        <v>86.78</v>
      </c>
      <c r="E196">
        <v>12.99</v>
      </c>
      <c r="F196" s="36" t="s">
        <v>818</v>
      </c>
      <c r="G196" s="36" t="s">
        <v>818</v>
      </c>
      <c r="H196" s="36" t="s">
        <v>818</v>
      </c>
      <c r="I196">
        <v>0.06</v>
      </c>
      <c r="J196">
        <f t="shared" si="6"/>
        <v>99.83</v>
      </c>
      <c r="K196" s="3" t="s">
        <v>2716</v>
      </c>
      <c r="L196" s="8" t="s">
        <v>1182</v>
      </c>
    </row>
    <row r="197" spans="1:15" x14ac:dyDescent="0.15">
      <c r="A197">
        <f t="shared" si="7"/>
        <v>25</v>
      </c>
      <c r="B197" t="s">
        <v>3225</v>
      </c>
      <c r="C197" t="s">
        <v>3244</v>
      </c>
      <c r="D197">
        <v>95.96</v>
      </c>
      <c r="E197">
        <v>3.28</v>
      </c>
      <c r="F197">
        <v>0.76</v>
      </c>
      <c r="G197" s="36" t="s">
        <v>818</v>
      </c>
      <c r="H197" s="36" t="s">
        <v>818</v>
      </c>
      <c r="I197" s="36" t="s">
        <v>818</v>
      </c>
      <c r="J197">
        <f t="shared" si="6"/>
        <v>100</v>
      </c>
      <c r="K197" s="14" t="s">
        <v>2935</v>
      </c>
    </row>
    <row r="198" spans="1:15" x14ac:dyDescent="0.15">
      <c r="A198">
        <f t="shared" si="7"/>
        <v>26</v>
      </c>
      <c r="B198" t="s">
        <v>3225</v>
      </c>
      <c r="C198" t="s">
        <v>3239</v>
      </c>
      <c r="D198">
        <v>86.76</v>
      </c>
      <c r="E198">
        <v>10.24</v>
      </c>
      <c r="F198">
        <v>2.31</v>
      </c>
      <c r="G198" s="36" t="s">
        <v>818</v>
      </c>
      <c r="H198" s="36" t="s">
        <v>818</v>
      </c>
      <c r="I198" s="36" t="s">
        <v>818</v>
      </c>
      <c r="J198">
        <f t="shared" si="6"/>
        <v>99.31</v>
      </c>
      <c r="K198" s="14" t="s">
        <v>2936</v>
      </c>
      <c r="L198" s="8" t="s">
        <v>2937</v>
      </c>
    </row>
    <row r="199" spans="1:15" x14ac:dyDescent="0.15">
      <c r="A199">
        <f t="shared" si="7"/>
        <v>27</v>
      </c>
      <c r="B199" t="s">
        <v>3227</v>
      </c>
      <c r="C199" t="s">
        <v>3235</v>
      </c>
      <c r="D199">
        <v>90.27</v>
      </c>
      <c r="E199">
        <v>9.43</v>
      </c>
      <c r="F199" s="36" t="s">
        <v>818</v>
      </c>
      <c r="G199" s="36" t="s">
        <v>818</v>
      </c>
      <c r="H199" s="36" t="s">
        <v>818</v>
      </c>
      <c r="I199" s="36" t="s">
        <v>818</v>
      </c>
      <c r="J199">
        <f t="shared" si="6"/>
        <v>99.699999999999989</v>
      </c>
      <c r="K199" s="3" t="s">
        <v>2717</v>
      </c>
    </row>
    <row r="200" spans="1:15" x14ac:dyDescent="0.15">
      <c r="A200">
        <f t="shared" si="7"/>
        <v>28</v>
      </c>
      <c r="B200" t="s">
        <v>3228</v>
      </c>
      <c r="C200" t="s">
        <v>3235</v>
      </c>
      <c r="D200">
        <v>85.15</v>
      </c>
      <c r="E200">
        <v>11.12</v>
      </c>
      <c r="F200">
        <v>2.85</v>
      </c>
      <c r="G200" s="36" t="s">
        <v>818</v>
      </c>
      <c r="H200" s="36" t="s">
        <v>818</v>
      </c>
      <c r="I200">
        <v>0.42</v>
      </c>
      <c r="J200">
        <f t="shared" si="6"/>
        <v>99.54</v>
      </c>
      <c r="K200" s="3" t="s">
        <v>2718</v>
      </c>
    </row>
    <row r="201" spans="1:15" ht="14" x14ac:dyDescent="0.2">
      <c r="A201">
        <f t="shared" si="7"/>
        <v>29</v>
      </c>
      <c r="B201" t="s">
        <v>3229</v>
      </c>
      <c r="C201" t="s">
        <v>3245</v>
      </c>
      <c r="D201">
        <v>90.75</v>
      </c>
      <c r="E201">
        <v>9.25</v>
      </c>
      <c r="F201" s="36" t="s">
        <v>818</v>
      </c>
      <c r="G201" s="36" t="s">
        <v>818</v>
      </c>
      <c r="H201" s="36" t="s">
        <v>818</v>
      </c>
      <c r="I201" s="36" t="s">
        <v>818</v>
      </c>
      <c r="J201">
        <f t="shared" si="6"/>
        <v>100</v>
      </c>
      <c r="K201" s="3" t="s">
        <v>1184</v>
      </c>
      <c r="O201" s="1"/>
    </row>
    <row r="202" spans="1:15" ht="14" x14ac:dyDescent="0.2">
      <c r="A202">
        <f t="shared" si="7"/>
        <v>30</v>
      </c>
      <c r="B202" t="s">
        <v>3230</v>
      </c>
      <c r="C202" t="s">
        <v>3245</v>
      </c>
      <c r="D202">
        <v>85.55</v>
      </c>
      <c r="E202">
        <v>6.95</v>
      </c>
      <c r="F202">
        <v>7.45</v>
      </c>
      <c r="G202" s="36" t="s">
        <v>818</v>
      </c>
      <c r="H202" s="36" t="s">
        <v>818</v>
      </c>
      <c r="I202" s="36" t="s">
        <v>818</v>
      </c>
      <c r="J202">
        <f t="shared" si="6"/>
        <v>99.95</v>
      </c>
      <c r="K202" s="3" t="s">
        <v>1183</v>
      </c>
    </row>
    <row r="203" spans="1:15" x14ac:dyDescent="0.15">
      <c r="A203">
        <f t="shared" si="7"/>
        <v>31</v>
      </c>
      <c r="B203" t="s">
        <v>3231</v>
      </c>
      <c r="C203" t="s">
        <v>830</v>
      </c>
      <c r="D203">
        <v>84.25</v>
      </c>
      <c r="E203">
        <v>15.64</v>
      </c>
      <c r="F203" s="36" t="s">
        <v>818</v>
      </c>
      <c r="G203" s="36" t="s">
        <v>818</v>
      </c>
      <c r="H203" s="36" t="s">
        <v>818</v>
      </c>
      <c r="I203" s="36" t="s">
        <v>818</v>
      </c>
      <c r="J203">
        <f t="shared" si="6"/>
        <v>99.89</v>
      </c>
      <c r="K203" s="3" t="s">
        <v>2745</v>
      </c>
      <c r="L203" s="8" t="s">
        <v>1185</v>
      </c>
    </row>
    <row r="204" spans="1:15" x14ac:dyDescent="0.15">
      <c r="A204">
        <f t="shared" si="7"/>
        <v>32</v>
      </c>
      <c r="B204" t="s">
        <v>3246</v>
      </c>
      <c r="C204" t="s">
        <v>3277</v>
      </c>
      <c r="D204">
        <v>87.95</v>
      </c>
      <c r="E204">
        <v>11.44</v>
      </c>
      <c r="F204" s="36" t="s">
        <v>818</v>
      </c>
      <c r="G204" s="36" t="s">
        <v>818</v>
      </c>
      <c r="H204" s="36" t="s">
        <v>818</v>
      </c>
      <c r="I204" s="36" t="s">
        <v>818</v>
      </c>
      <c r="J204">
        <f t="shared" si="6"/>
        <v>99.39</v>
      </c>
      <c r="K204" s="14" t="s">
        <v>2938</v>
      </c>
    </row>
    <row r="205" spans="1:15" ht="14" x14ac:dyDescent="0.2">
      <c r="A205">
        <f t="shared" si="7"/>
        <v>33</v>
      </c>
      <c r="B205" t="s">
        <v>3247</v>
      </c>
      <c r="C205" t="s">
        <v>3237</v>
      </c>
      <c r="D205">
        <v>76.41</v>
      </c>
      <c r="E205">
        <v>7.05</v>
      </c>
      <c r="F205">
        <v>16.54</v>
      </c>
      <c r="G205" s="36" t="s">
        <v>818</v>
      </c>
      <c r="H205" s="36" t="s">
        <v>818</v>
      </c>
      <c r="I205" s="36" t="s">
        <v>818</v>
      </c>
      <c r="J205">
        <f t="shared" si="6"/>
        <v>100</v>
      </c>
      <c r="K205" s="14" t="s">
        <v>2936</v>
      </c>
      <c r="L205" s="13" t="s">
        <v>2922</v>
      </c>
    </row>
    <row r="206" spans="1:15" x14ac:dyDescent="0.15">
      <c r="A206">
        <f t="shared" si="7"/>
        <v>34</v>
      </c>
      <c r="B206" t="s">
        <v>3248</v>
      </c>
      <c r="C206" t="s">
        <v>832</v>
      </c>
      <c r="D206">
        <v>74.17</v>
      </c>
      <c r="E206">
        <v>8.4700000000000006</v>
      </c>
      <c r="F206">
        <v>16.149999999999999</v>
      </c>
      <c r="G206" s="36" t="s">
        <v>818</v>
      </c>
      <c r="H206" s="36" t="s">
        <v>818</v>
      </c>
      <c r="I206">
        <v>0.28000000000000003</v>
      </c>
      <c r="J206">
        <f t="shared" si="6"/>
        <v>99.07</v>
      </c>
      <c r="K206" s="3" t="s">
        <v>1186</v>
      </c>
    </row>
    <row r="207" spans="1:15" ht="14" x14ac:dyDescent="0.2">
      <c r="A207">
        <f t="shared" si="7"/>
        <v>35</v>
      </c>
      <c r="B207" t="s">
        <v>3250</v>
      </c>
      <c r="C207" t="s">
        <v>3278</v>
      </c>
      <c r="D207">
        <v>81.75</v>
      </c>
      <c r="E207">
        <v>5.89</v>
      </c>
      <c r="F207">
        <v>1.7</v>
      </c>
      <c r="G207">
        <v>10.5</v>
      </c>
      <c r="H207" s="36" t="s">
        <v>818</v>
      </c>
      <c r="I207" s="36" t="s">
        <v>818</v>
      </c>
      <c r="J207">
        <f t="shared" si="6"/>
        <v>99.84</v>
      </c>
      <c r="K207" s="3" t="s">
        <v>1187</v>
      </c>
    </row>
    <row r="208" spans="1:15" x14ac:dyDescent="0.15">
      <c r="A208">
        <f t="shared" si="7"/>
        <v>36</v>
      </c>
      <c r="B208" t="s">
        <v>3249</v>
      </c>
      <c r="C208" t="s">
        <v>3235</v>
      </c>
      <c r="D208">
        <v>68.69</v>
      </c>
      <c r="E208">
        <v>4.8600000000000003</v>
      </c>
      <c r="F208">
        <v>25.43</v>
      </c>
      <c r="G208" s="36" t="s">
        <v>818</v>
      </c>
      <c r="H208" s="36" t="s">
        <v>818</v>
      </c>
      <c r="I208">
        <v>0.11</v>
      </c>
      <c r="J208">
        <f t="shared" si="6"/>
        <v>99.089999999999989</v>
      </c>
      <c r="K208" s="3" t="s">
        <v>2720</v>
      </c>
    </row>
    <row r="209" spans="1:12" x14ac:dyDescent="0.15">
      <c r="A209">
        <f t="shared" si="7"/>
        <v>37</v>
      </c>
      <c r="B209" t="s">
        <v>3251</v>
      </c>
      <c r="C209" t="s">
        <v>830</v>
      </c>
      <c r="D209">
        <v>79.13</v>
      </c>
      <c r="E209">
        <v>8</v>
      </c>
      <c r="F209">
        <v>12.8</v>
      </c>
      <c r="G209" s="36" t="s">
        <v>818</v>
      </c>
      <c r="H209" s="36" t="s">
        <v>818</v>
      </c>
      <c r="I209" s="36" t="s">
        <v>818</v>
      </c>
      <c r="J209">
        <f>SUM(D209:H209)</f>
        <v>99.929999999999993</v>
      </c>
      <c r="K209" s="3" t="s">
        <v>2721</v>
      </c>
    </row>
    <row r="210" spans="1:12" x14ac:dyDescent="0.15">
      <c r="A210">
        <f t="shared" si="7"/>
        <v>38</v>
      </c>
      <c r="B210" t="s">
        <v>3252</v>
      </c>
      <c r="C210" t="s">
        <v>3279</v>
      </c>
      <c r="D210">
        <v>78.45</v>
      </c>
      <c r="E210">
        <v>12.96</v>
      </c>
      <c r="F210">
        <v>8.6199999999999992</v>
      </c>
      <c r="G210" s="36" t="s">
        <v>818</v>
      </c>
      <c r="H210" s="36" t="s">
        <v>818</v>
      </c>
      <c r="I210" s="36" t="s">
        <v>818</v>
      </c>
      <c r="J210">
        <f>SUM(D210:H210)</f>
        <v>100.03</v>
      </c>
      <c r="K210" s="3" t="s">
        <v>2722</v>
      </c>
    </row>
    <row r="211" spans="1:12" x14ac:dyDescent="0.15">
      <c r="A211">
        <f t="shared" si="7"/>
        <v>39</v>
      </c>
      <c r="B211" t="s">
        <v>3253</v>
      </c>
      <c r="C211" t="s">
        <v>2790</v>
      </c>
      <c r="D211">
        <v>100</v>
      </c>
      <c r="E211" s="36" t="s">
        <v>818</v>
      </c>
      <c r="F211" s="36" t="s">
        <v>818</v>
      </c>
      <c r="G211" s="36" t="s">
        <v>818</v>
      </c>
      <c r="H211" s="36" t="s">
        <v>818</v>
      </c>
      <c r="I211" s="36" t="s">
        <v>818</v>
      </c>
      <c r="J211">
        <f>SUM(D211:H211)</f>
        <v>100</v>
      </c>
      <c r="K211" s="3" t="s">
        <v>1188</v>
      </c>
    </row>
    <row r="212" spans="1:12" x14ac:dyDescent="0.15">
      <c r="A212">
        <f t="shared" si="7"/>
        <v>40</v>
      </c>
      <c r="B212" t="s">
        <v>3254</v>
      </c>
      <c r="C212" t="s">
        <v>3235</v>
      </c>
      <c r="D212">
        <v>82.26</v>
      </c>
      <c r="E212" s="36" t="s">
        <v>818</v>
      </c>
      <c r="F212" s="36" t="s">
        <v>818</v>
      </c>
      <c r="G212">
        <v>17.309999999999999</v>
      </c>
      <c r="H212" s="36" t="s">
        <v>818</v>
      </c>
      <c r="I212">
        <v>0.35</v>
      </c>
      <c r="J212">
        <f t="shared" si="6"/>
        <v>99.92</v>
      </c>
      <c r="K212" s="3" t="s">
        <v>2723</v>
      </c>
    </row>
    <row r="213" spans="1:12" x14ac:dyDescent="0.15">
      <c r="A213">
        <f t="shared" si="7"/>
        <v>41</v>
      </c>
      <c r="B213" t="s">
        <v>3255</v>
      </c>
      <c r="C213" t="s">
        <v>2790</v>
      </c>
      <c r="D213">
        <v>79.3</v>
      </c>
      <c r="E213" s="36" t="s">
        <v>818</v>
      </c>
      <c r="F213" s="36" t="s">
        <v>818</v>
      </c>
      <c r="G213">
        <v>20.7</v>
      </c>
      <c r="H213" s="36" t="s">
        <v>818</v>
      </c>
      <c r="I213" s="36" t="s">
        <v>818</v>
      </c>
      <c r="J213">
        <f t="shared" si="6"/>
        <v>100</v>
      </c>
      <c r="K213" s="3" t="s">
        <v>1189</v>
      </c>
    </row>
    <row r="214" spans="1:12" ht="14" x14ac:dyDescent="0.2">
      <c r="A214">
        <f t="shared" si="7"/>
        <v>42</v>
      </c>
      <c r="B214" t="s">
        <v>3256</v>
      </c>
      <c r="C214" t="s">
        <v>3278</v>
      </c>
      <c r="D214">
        <v>87</v>
      </c>
      <c r="E214">
        <v>9.8000000000000007</v>
      </c>
      <c r="F214">
        <v>3.1</v>
      </c>
      <c r="G214" s="36" t="s">
        <v>818</v>
      </c>
      <c r="H214" s="36" t="s">
        <v>818</v>
      </c>
      <c r="I214" s="36" t="s">
        <v>818</v>
      </c>
      <c r="J214">
        <f t="shared" si="6"/>
        <v>99.899999999999991</v>
      </c>
      <c r="K214" s="3" t="s">
        <v>1190</v>
      </c>
    </row>
    <row r="215" spans="1:12" x14ac:dyDescent="0.15">
      <c r="A215">
        <f t="shared" si="7"/>
        <v>43</v>
      </c>
      <c r="B215" t="s">
        <v>3257</v>
      </c>
      <c r="C215" t="s">
        <v>2790</v>
      </c>
      <c r="D215">
        <v>100</v>
      </c>
      <c r="E215" s="36" t="s">
        <v>818</v>
      </c>
      <c r="F215" s="36" t="s">
        <v>818</v>
      </c>
      <c r="G215" s="36" t="s">
        <v>818</v>
      </c>
      <c r="H215" s="36" t="s">
        <v>818</v>
      </c>
      <c r="I215" s="36" t="s">
        <v>818</v>
      </c>
      <c r="J215">
        <f t="shared" si="6"/>
        <v>100</v>
      </c>
      <c r="K215" s="3" t="s">
        <v>1191</v>
      </c>
    </row>
    <row r="216" spans="1:12" x14ac:dyDescent="0.15">
      <c r="A216">
        <f t="shared" si="7"/>
        <v>44</v>
      </c>
      <c r="B216" t="s">
        <v>3258</v>
      </c>
      <c r="C216" t="s">
        <v>2790</v>
      </c>
      <c r="D216">
        <v>77.8</v>
      </c>
      <c r="E216" s="36" t="s">
        <v>818</v>
      </c>
      <c r="F216" s="36" t="s">
        <v>818</v>
      </c>
      <c r="G216">
        <v>22</v>
      </c>
      <c r="H216" s="36" t="s">
        <v>818</v>
      </c>
      <c r="I216" s="36" t="s">
        <v>818</v>
      </c>
      <c r="J216">
        <f t="shared" si="6"/>
        <v>99.8</v>
      </c>
      <c r="K216" s="3" t="s">
        <v>1192</v>
      </c>
      <c r="L216" t="s">
        <v>1193</v>
      </c>
    </row>
    <row r="217" spans="1:12" ht="14" x14ac:dyDescent="0.2">
      <c r="A217">
        <f t="shared" si="7"/>
        <v>45</v>
      </c>
      <c r="B217" t="s">
        <v>3259</v>
      </c>
      <c r="C217" t="s">
        <v>3280</v>
      </c>
      <c r="D217">
        <v>72.2</v>
      </c>
      <c r="E217" s="36" t="s">
        <v>818</v>
      </c>
      <c r="F217" s="36" t="s">
        <v>818</v>
      </c>
      <c r="G217">
        <v>27.7</v>
      </c>
      <c r="H217" s="36" t="s">
        <v>818</v>
      </c>
      <c r="I217" s="36" t="s">
        <v>818</v>
      </c>
      <c r="J217">
        <f t="shared" si="6"/>
        <v>99.9</v>
      </c>
      <c r="K217" s="3" t="s">
        <v>1194</v>
      </c>
    </row>
    <row r="218" spans="1:12" x14ac:dyDescent="0.15">
      <c r="A218">
        <f t="shared" si="7"/>
        <v>46</v>
      </c>
      <c r="B218" t="s">
        <v>3260</v>
      </c>
      <c r="C218" t="s">
        <v>3281</v>
      </c>
      <c r="D218">
        <v>80.099999999999994</v>
      </c>
      <c r="E218" s="36" t="s">
        <v>818</v>
      </c>
      <c r="F218" s="36" t="s">
        <v>818</v>
      </c>
      <c r="G218">
        <v>19.899999999999999</v>
      </c>
      <c r="H218" s="36" t="s">
        <v>818</v>
      </c>
      <c r="I218" s="36" t="s">
        <v>818</v>
      </c>
      <c r="J218">
        <f t="shared" si="6"/>
        <v>100</v>
      </c>
      <c r="K218" s="3" t="s">
        <v>1195</v>
      </c>
      <c r="L218" t="s">
        <v>1196</v>
      </c>
    </row>
    <row r="219" spans="1:12" x14ac:dyDescent="0.15">
      <c r="A219">
        <f t="shared" si="7"/>
        <v>47</v>
      </c>
      <c r="B219" t="s">
        <v>3261</v>
      </c>
      <c r="C219" t="s">
        <v>832</v>
      </c>
      <c r="D219">
        <v>81.069999999999993</v>
      </c>
      <c r="E219">
        <v>1.05</v>
      </c>
      <c r="F219" s="36" t="s">
        <v>818</v>
      </c>
      <c r="G219">
        <v>17.809999999999999</v>
      </c>
      <c r="H219" s="36" t="s">
        <v>818</v>
      </c>
      <c r="I219" s="36" t="s">
        <v>818</v>
      </c>
      <c r="J219">
        <f t="shared" si="6"/>
        <v>99.929999999999993</v>
      </c>
      <c r="K219" s="3" t="s">
        <v>2723</v>
      </c>
    </row>
    <row r="220" spans="1:12" x14ac:dyDescent="0.15">
      <c r="A220">
        <f t="shared" si="7"/>
        <v>48</v>
      </c>
      <c r="B220" t="s">
        <v>3262</v>
      </c>
      <c r="C220" t="s">
        <v>3282</v>
      </c>
      <c r="D220">
        <v>81.3</v>
      </c>
      <c r="E220">
        <v>0.83</v>
      </c>
      <c r="F220">
        <v>1.1000000000000001</v>
      </c>
      <c r="G220">
        <v>16.3</v>
      </c>
      <c r="H220" s="36" t="s">
        <v>818</v>
      </c>
      <c r="I220" s="36" t="s">
        <v>818</v>
      </c>
      <c r="J220">
        <f t="shared" si="6"/>
        <v>99.529999999999987</v>
      </c>
      <c r="K220" s="3" t="s">
        <v>1197</v>
      </c>
    </row>
    <row r="221" spans="1:12" x14ac:dyDescent="0.15">
      <c r="A221">
        <f t="shared" si="7"/>
        <v>49</v>
      </c>
      <c r="B221" t="s">
        <v>3259</v>
      </c>
      <c r="C221" t="s">
        <v>1520</v>
      </c>
      <c r="D221">
        <v>100</v>
      </c>
      <c r="E221" s="36" t="s">
        <v>818</v>
      </c>
      <c r="F221" s="36" t="s">
        <v>818</v>
      </c>
      <c r="G221" s="36" t="s">
        <v>818</v>
      </c>
      <c r="H221" s="36" t="s">
        <v>818</v>
      </c>
      <c r="I221" s="36" t="s">
        <v>818</v>
      </c>
      <c r="J221">
        <f t="shared" si="6"/>
        <v>100</v>
      </c>
      <c r="K221" s="3" t="s">
        <v>1199</v>
      </c>
    </row>
    <row r="222" spans="1:12" x14ac:dyDescent="0.15">
      <c r="A222">
        <f t="shared" si="7"/>
        <v>50</v>
      </c>
      <c r="B222" t="s">
        <v>3263</v>
      </c>
      <c r="C222" t="s">
        <v>3235</v>
      </c>
      <c r="D222">
        <v>83.04</v>
      </c>
      <c r="E222" s="36" t="s">
        <v>818</v>
      </c>
      <c r="F222" s="36" t="s">
        <v>818</v>
      </c>
      <c r="G222">
        <v>15.84</v>
      </c>
      <c r="H222" s="36" t="s">
        <v>818</v>
      </c>
      <c r="I222">
        <v>0.5</v>
      </c>
      <c r="J222">
        <f t="shared" si="6"/>
        <v>99.38000000000001</v>
      </c>
      <c r="K222" s="3" t="s">
        <v>2725</v>
      </c>
    </row>
    <row r="223" spans="1:12" x14ac:dyDescent="0.15">
      <c r="A223">
        <f t="shared" si="7"/>
        <v>51</v>
      </c>
      <c r="B223" t="s">
        <v>3264</v>
      </c>
      <c r="C223" t="s">
        <v>2790</v>
      </c>
      <c r="D223">
        <v>84.02</v>
      </c>
      <c r="E223">
        <v>0.77</v>
      </c>
      <c r="F223" s="36" t="s">
        <v>818</v>
      </c>
      <c r="G223">
        <v>15.2</v>
      </c>
      <c r="H223" s="36" t="s">
        <v>818</v>
      </c>
      <c r="I223" s="36" t="s">
        <v>818</v>
      </c>
      <c r="J223">
        <f t="shared" si="6"/>
        <v>99.99</v>
      </c>
      <c r="K223" s="3" t="s">
        <v>1198</v>
      </c>
    </row>
    <row r="224" spans="1:12" x14ac:dyDescent="0.15">
      <c r="A224">
        <f t="shared" si="7"/>
        <v>52</v>
      </c>
      <c r="B224" t="s">
        <v>3259</v>
      </c>
      <c r="C224" t="s">
        <v>1520</v>
      </c>
      <c r="D224">
        <v>80.55</v>
      </c>
      <c r="E224">
        <v>3.01</v>
      </c>
      <c r="F224" s="36" t="s">
        <v>818</v>
      </c>
      <c r="G224">
        <v>16.399999999999999</v>
      </c>
      <c r="H224" s="36" t="s">
        <v>818</v>
      </c>
      <c r="I224" s="36" t="s">
        <v>818</v>
      </c>
      <c r="J224">
        <f t="shared" si="6"/>
        <v>99.960000000000008</v>
      </c>
      <c r="K224" s="3" t="s">
        <v>1200</v>
      </c>
    </row>
    <row r="225" spans="1:14" x14ac:dyDescent="0.15">
      <c r="A225">
        <f t="shared" si="7"/>
        <v>53</v>
      </c>
      <c r="B225" t="s">
        <v>3265</v>
      </c>
      <c r="C225" t="s">
        <v>830</v>
      </c>
      <c r="D225">
        <v>85.67</v>
      </c>
      <c r="E225">
        <v>1.1399999999999999</v>
      </c>
      <c r="F225">
        <v>1.73</v>
      </c>
      <c r="G225">
        <v>10.83</v>
      </c>
      <c r="H225" s="36" t="s">
        <v>818</v>
      </c>
      <c r="I225">
        <v>0.74</v>
      </c>
      <c r="J225">
        <f t="shared" si="6"/>
        <v>100.11</v>
      </c>
      <c r="K225" s="3" t="s">
        <v>2727</v>
      </c>
    </row>
    <row r="226" spans="1:14" x14ac:dyDescent="0.15">
      <c r="A226">
        <f t="shared" si="7"/>
        <v>54</v>
      </c>
      <c r="B226" t="s">
        <v>3267</v>
      </c>
      <c r="C226" t="s">
        <v>3279</v>
      </c>
      <c r="D226">
        <v>79.150000000000006</v>
      </c>
      <c r="E226">
        <v>4.97</v>
      </c>
      <c r="F226">
        <v>9.18</v>
      </c>
      <c r="G226">
        <v>6.27</v>
      </c>
      <c r="H226" s="36" t="s">
        <v>818</v>
      </c>
      <c r="I226">
        <v>0.23</v>
      </c>
      <c r="J226">
        <f t="shared" si="6"/>
        <v>99.800000000000011</v>
      </c>
      <c r="K226" s="3" t="s">
        <v>2726</v>
      </c>
    </row>
    <row r="227" spans="1:14" x14ac:dyDescent="0.15">
      <c r="A227">
        <f t="shared" si="7"/>
        <v>55</v>
      </c>
      <c r="B227" t="s">
        <v>3266</v>
      </c>
      <c r="C227" t="s">
        <v>832</v>
      </c>
      <c r="D227">
        <v>70.91</v>
      </c>
      <c r="E227">
        <v>6.75</v>
      </c>
      <c r="F227" s="12">
        <v>24.96</v>
      </c>
      <c r="G227" s="36" t="s">
        <v>818</v>
      </c>
      <c r="H227" s="36" t="s">
        <v>818</v>
      </c>
      <c r="I227" s="36" t="s">
        <v>818</v>
      </c>
      <c r="J227">
        <f t="shared" si="6"/>
        <v>102.62</v>
      </c>
      <c r="K227" s="3" t="s">
        <v>1201</v>
      </c>
      <c r="L227" s="36" t="s">
        <v>1208</v>
      </c>
    </row>
    <row r="228" spans="1:14" x14ac:dyDescent="0.15">
      <c r="A228">
        <f t="shared" si="7"/>
        <v>56</v>
      </c>
      <c r="B228" t="s">
        <v>3268</v>
      </c>
      <c r="C228" t="s">
        <v>3235</v>
      </c>
      <c r="D228">
        <v>95.37</v>
      </c>
      <c r="E228">
        <v>0.99</v>
      </c>
      <c r="F228" s="36" t="s">
        <v>818</v>
      </c>
      <c r="G228" s="36" t="s">
        <v>818</v>
      </c>
      <c r="H228">
        <v>1.6</v>
      </c>
      <c r="I228" s="36" t="s">
        <v>818</v>
      </c>
      <c r="J228">
        <f t="shared" si="6"/>
        <v>97.96</v>
      </c>
      <c r="K228" s="3" t="s">
        <v>1202</v>
      </c>
      <c r="L228" s="3"/>
      <c r="M228" s="3"/>
      <c r="N228" s="3"/>
    </row>
    <row r="229" spans="1:14" x14ac:dyDescent="0.15">
      <c r="A229">
        <f t="shared" si="7"/>
        <v>57</v>
      </c>
      <c r="B229" t="s">
        <v>3259</v>
      </c>
      <c r="C229" t="s">
        <v>3279</v>
      </c>
      <c r="D229">
        <v>97.13</v>
      </c>
      <c r="E229">
        <v>0.1</v>
      </c>
      <c r="F229" s="36" t="s">
        <v>818</v>
      </c>
      <c r="G229" s="36" t="s">
        <v>818</v>
      </c>
      <c r="H229">
        <v>1.76</v>
      </c>
      <c r="I229">
        <v>1.01</v>
      </c>
      <c r="J229">
        <f t="shared" si="6"/>
        <v>100</v>
      </c>
      <c r="K229" s="3" t="s">
        <v>1203</v>
      </c>
    </row>
    <row r="230" spans="1:14" x14ac:dyDescent="0.15">
      <c r="A230">
        <f t="shared" si="7"/>
        <v>58</v>
      </c>
      <c r="B230" t="s">
        <v>3269</v>
      </c>
      <c r="C230" t="s">
        <v>832</v>
      </c>
      <c r="D230">
        <v>98.5</v>
      </c>
      <c r="E230">
        <v>0.37</v>
      </c>
      <c r="F230" s="36" t="s">
        <v>818</v>
      </c>
      <c r="G230" s="36" t="s">
        <v>818</v>
      </c>
      <c r="H230">
        <v>0.76</v>
      </c>
      <c r="I230">
        <v>0.46</v>
      </c>
      <c r="J230">
        <f t="shared" si="6"/>
        <v>100.09</v>
      </c>
      <c r="K230" s="3" t="s">
        <v>1204</v>
      </c>
    </row>
    <row r="231" spans="1:14" x14ac:dyDescent="0.15">
      <c r="A231">
        <f t="shared" si="7"/>
        <v>59</v>
      </c>
      <c r="B231" t="s">
        <v>3259</v>
      </c>
      <c r="C231" t="s">
        <v>3235</v>
      </c>
      <c r="D231">
        <v>98</v>
      </c>
      <c r="E231">
        <v>0.5</v>
      </c>
      <c r="F231" s="36" t="s">
        <v>818</v>
      </c>
      <c r="G231" s="36" t="s">
        <v>818</v>
      </c>
      <c r="H231">
        <v>1.1499999999999999</v>
      </c>
      <c r="I231">
        <v>0.05</v>
      </c>
      <c r="J231">
        <f t="shared" si="6"/>
        <v>99.7</v>
      </c>
      <c r="K231" s="3" t="s">
        <v>1205</v>
      </c>
    </row>
    <row r="232" spans="1:14" x14ac:dyDescent="0.15">
      <c r="A232">
        <f t="shared" si="7"/>
        <v>60</v>
      </c>
      <c r="B232" t="s">
        <v>3270</v>
      </c>
      <c r="C232" t="s">
        <v>3235</v>
      </c>
      <c r="D232">
        <v>81.599999999999994</v>
      </c>
      <c r="E232">
        <v>7.41</v>
      </c>
      <c r="F232">
        <v>8.11</v>
      </c>
      <c r="G232" s="36" t="s">
        <v>818</v>
      </c>
      <c r="H232">
        <v>1.86</v>
      </c>
      <c r="I232" s="36" t="s">
        <v>818</v>
      </c>
      <c r="J232">
        <f t="shared" si="6"/>
        <v>98.97999999999999</v>
      </c>
      <c r="K232" s="3" t="s">
        <v>1206</v>
      </c>
    </row>
    <row r="233" spans="1:14" x14ac:dyDescent="0.15">
      <c r="A233">
        <f t="shared" si="7"/>
        <v>61</v>
      </c>
      <c r="B233" t="s">
        <v>3259</v>
      </c>
      <c r="C233" t="s">
        <v>3235</v>
      </c>
      <c r="D233">
        <v>84.7</v>
      </c>
      <c r="E233">
        <v>3.01</v>
      </c>
      <c r="F233">
        <v>2.67</v>
      </c>
      <c r="G233" s="36" t="s">
        <v>818</v>
      </c>
      <c r="H233">
        <v>7.93</v>
      </c>
      <c r="I233">
        <v>0.31</v>
      </c>
      <c r="J233">
        <f t="shared" si="6"/>
        <v>98.62</v>
      </c>
      <c r="K233" s="3" t="s">
        <v>1207</v>
      </c>
    </row>
    <row r="234" spans="1:14" ht="14" x14ac:dyDescent="0.2">
      <c r="A234">
        <f t="shared" si="7"/>
        <v>62</v>
      </c>
      <c r="B234" t="s">
        <v>3259</v>
      </c>
      <c r="C234" t="s">
        <v>3280</v>
      </c>
      <c r="D234">
        <v>80.75</v>
      </c>
      <c r="E234">
        <v>7.77</v>
      </c>
      <c r="F234">
        <v>11.36</v>
      </c>
      <c r="G234" s="36" t="s">
        <v>818</v>
      </c>
      <c r="H234" s="36" t="s">
        <v>818</v>
      </c>
      <c r="I234" s="36" t="s">
        <v>818</v>
      </c>
      <c r="J234">
        <f t="shared" si="6"/>
        <v>99.88</v>
      </c>
      <c r="K234" s="3" t="s">
        <v>1209</v>
      </c>
    </row>
    <row r="235" spans="1:14" x14ac:dyDescent="0.15">
      <c r="A235">
        <f t="shared" si="7"/>
        <v>63</v>
      </c>
      <c r="B235" t="s">
        <v>3271</v>
      </c>
      <c r="C235" t="s">
        <v>3235</v>
      </c>
      <c r="D235">
        <v>86.08</v>
      </c>
      <c r="E235">
        <v>3.63</v>
      </c>
      <c r="F235">
        <v>4.87</v>
      </c>
      <c r="G235" s="36" t="s">
        <v>818</v>
      </c>
      <c r="H235">
        <v>4.4000000000000004</v>
      </c>
      <c r="I235" s="36" t="s">
        <v>818</v>
      </c>
      <c r="J235">
        <f t="shared" si="6"/>
        <v>98.98</v>
      </c>
      <c r="K235" s="3" t="s">
        <v>2734</v>
      </c>
    </row>
    <row r="236" spans="1:14" x14ac:dyDescent="0.15">
      <c r="A236">
        <f t="shared" si="7"/>
        <v>64</v>
      </c>
      <c r="B236" t="s">
        <v>3259</v>
      </c>
      <c r="C236" t="s">
        <v>3235</v>
      </c>
      <c r="D236">
        <v>91.46</v>
      </c>
      <c r="E236" s="36" t="s">
        <v>818</v>
      </c>
      <c r="F236" s="36" t="s">
        <v>818</v>
      </c>
      <c r="G236" s="36" t="s">
        <v>818</v>
      </c>
      <c r="H236">
        <v>5.92</v>
      </c>
      <c r="I236">
        <v>2.31</v>
      </c>
      <c r="J236">
        <f t="shared" si="6"/>
        <v>99.69</v>
      </c>
      <c r="K236" s="3" t="s">
        <v>2735</v>
      </c>
    </row>
    <row r="237" spans="1:14" ht="14" x14ac:dyDescent="0.2">
      <c r="A237">
        <f t="shared" si="7"/>
        <v>65</v>
      </c>
      <c r="B237" t="s">
        <v>3259</v>
      </c>
      <c r="C237" t="s">
        <v>3280</v>
      </c>
      <c r="D237">
        <v>92</v>
      </c>
      <c r="E237">
        <v>2.8</v>
      </c>
      <c r="F237">
        <v>5.53</v>
      </c>
      <c r="G237">
        <v>0.7</v>
      </c>
      <c r="H237" s="36" t="s">
        <v>818</v>
      </c>
      <c r="I237" s="36" t="s">
        <v>818</v>
      </c>
      <c r="J237">
        <f t="shared" ref="J237:J244" si="8">SUM(D237:I237)</f>
        <v>101.03</v>
      </c>
      <c r="K237" s="3" t="s">
        <v>1210</v>
      </c>
    </row>
    <row r="238" spans="1:14" x14ac:dyDescent="0.15">
      <c r="A238">
        <f t="shared" si="7"/>
        <v>66</v>
      </c>
      <c r="B238" t="s">
        <v>3273</v>
      </c>
      <c r="C238" t="s">
        <v>3235</v>
      </c>
      <c r="D238">
        <v>90.68</v>
      </c>
      <c r="E238">
        <v>2</v>
      </c>
      <c r="F238">
        <v>2.33</v>
      </c>
      <c r="G238">
        <v>1.39</v>
      </c>
      <c r="H238">
        <v>2.2400000000000002</v>
      </c>
      <c r="I238">
        <v>0.61</v>
      </c>
      <c r="J238">
        <f t="shared" si="8"/>
        <v>99.25</v>
      </c>
      <c r="K238" s="3" t="s">
        <v>2736</v>
      </c>
    </row>
    <row r="239" spans="1:14" x14ac:dyDescent="0.15">
      <c r="A239">
        <f t="shared" ref="A239:A244" si="9">A238+1</f>
        <v>67</v>
      </c>
      <c r="B239" t="s">
        <v>3259</v>
      </c>
      <c r="C239" t="s">
        <v>3235</v>
      </c>
      <c r="D239">
        <v>94.65</v>
      </c>
      <c r="E239">
        <v>0.45</v>
      </c>
      <c r="F239">
        <v>0.44</v>
      </c>
      <c r="G239" s="36" t="s">
        <v>818</v>
      </c>
      <c r="H239">
        <v>3.22</v>
      </c>
      <c r="I239">
        <v>0.8</v>
      </c>
      <c r="J239">
        <f t="shared" si="8"/>
        <v>99.56</v>
      </c>
      <c r="K239" s="3" t="s">
        <v>2737</v>
      </c>
    </row>
    <row r="240" spans="1:14" ht="14" x14ac:dyDescent="0.2">
      <c r="A240">
        <f t="shared" si="9"/>
        <v>68</v>
      </c>
      <c r="B240" t="s">
        <v>3259</v>
      </c>
      <c r="C240" t="s">
        <v>3280</v>
      </c>
      <c r="D240">
        <v>92.15</v>
      </c>
      <c r="E240">
        <v>3.5</v>
      </c>
      <c r="F240">
        <v>3.65</v>
      </c>
      <c r="G240">
        <v>0.6</v>
      </c>
      <c r="H240" s="36" t="s">
        <v>818</v>
      </c>
      <c r="I240" s="36" t="s">
        <v>818</v>
      </c>
      <c r="J240">
        <f t="shared" si="8"/>
        <v>99.9</v>
      </c>
      <c r="K240" s="3" t="s">
        <v>1211</v>
      </c>
    </row>
    <row r="241" spans="1:11" ht="14" x14ac:dyDescent="0.2">
      <c r="A241">
        <f t="shared" si="9"/>
        <v>69</v>
      </c>
      <c r="B241" t="s">
        <v>3272</v>
      </c>
      <c r="C241" t="s">
        <v>3280</v>
      </c>
      <c r="D241">
        <v>83.75</v>
      </c>
      <c r="E241">
        <v>7.77</v>
      </c>
      <c r="F241">
        <v>7.82</v>
      </c>
      <c r="G241">
        <v>0.66</v>
      </c>
      <c r="H241" s="36" t="s">
        <v>818</v>
      </c>
      <c r="I241" s="36" t="s">
        <v>818</v>
      </c>
      <c r="J241">
        <f t="shared" si="8"/>
        <v>100</v>
      </c>
      <c r="K241" s="3" t="s">
        <v>1212</v>
      </c>
    </row>
    <row r="242" spans="1:11" ht="14" x14ac:dyDescent="0.2">
      <c r="A242">
        <f t="shared" si="9"/>
        <v>70</v>
      </c>
      <c r="B242" t="s">
        <v>3274</v>
      </c>
      <c r="C242" t="s">
        <v>3280</v>
      </c>
      <c r="D242">
        <v>87.5</v>
      </c>
      <c r="E242">
        <v>7.14</v>
      </c>
      <c r="F242">
        <v>4.26</v>
      </c>
      <c r="G242">
        <v>0.91</v>
      </c>
      <c r="H242" s="36" t="s">
        <v>818</v>
      </c>
      <c r="I242" s="36" t="s">
        <v>818</v>
      </c>
      <c r="J242">
        <f t="shared" si="8"/>
        <v>99.81</v>
      </c>
      <c r="K242" s="3" t="s">
        <v>1213</v>
      </c>
    </row>
    <row r="243" spans="1:11" ht="14" x14ac:dyDescent="0.2">
      <c r="A243">
        <f t="shared" si="9"/>
        <v>71</v>
      </c>
      <c r="B243" t="s">
        <v>3275</v>
      </c>
      <c r="C243" t="s">
        <v>3280</v>
      </c>
      <c r="D243">
        <v>100</v>
      </c>
      <c r="E243" s="36" t="s">
        <v>818</v>
      </c>
      <c r="F243" s="36" t="s">
        <v>818</v>
      </c>
      <c r="G243" s="36" t="s">
        <v>818</v>
      </c>
      <c r="H243" s="36" t="s">
        <v>818</v>
      </c>
      <c r="I243" s="36" t="s">
        <v>818</v>
      </c>
      <c r="J243">
        <f t="shared" si="8"/>
        <v>100</v>
      </c>
      <c r="K243" s="3" t="s">
        <v>1214</v>
      </c>
    </row>
    <row r="244" spans="1:11" ht="14" x14ac:dyDescent="0.2">
      <c r="A244">
        <f t="shared" si="9"/>
        <v>72</v>
      </c>
      <c r="B244" t="s">
        <v>3276</v>
      </c>
      <c r="C244" t="s">
        <v>3280</v>
      </c>
      <c r="D244">
        <v>100</v>
      </c>
      <c r="E244" s="36" t="s">
        <v>818</v>
      </c>
      <c r="F244" s="36" t="s">
        <v>818</v>
      </c>
      <c r="G244" s="36" t="s">
        <v>818</v>
      </c>
      <c r="H244" s="36" t="s">
        <v>818</v>
      </c>
      <c r="I244" s="36" t="s">
        <v>818</v>
      </c>
      <c r="J244">
        <f t="shared" si="8"/>
        <v>100</v>
      </c>
      <c r="K244" s="3" t="s">
        <v>1215</v>
      </c>
    </row>
    <row r="246" spans="1:11" x14ac:dyDescent="0.15">
      <c r="A246" t="s">
        <v>1162</v>
      </c>
    </row>
    <row r="247" spans="1:11" ht="14" x14ac:dyDescent="0.2">
      <c r="A247" t="s">
        <v>1163</v>
      </c>
    </row>
    <row r="248" spans="1:11" x14ac:dyDescent="0.15">
      <c r="A248" t="s">
        <v>1164</v>
      </c>
    </row>
    <row r="249" spans="1:11" ht="14" x14ac:dyDescent="0.2">
      <c r="A249" s="13" t="s">
        <v>1165</v>
      </c>
    </row>
    <row r="250" spans="1:11" ht="14" x14ac:dyDescent="0.2">
      <c r="A250" t="s">
        <v>1166</v>
      </c>
    </row>
  </sheetData>
  <phoneticPr fontId="3" type="noConversion"/>
  <pageMargins left="0.75" right="0.75" top="1" bottom="1" header="0.5" footer="0.5"/>
  <pageSetup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G15"/>
  <sheetViews>
    <sheetView workbookViewId="0">
      <selection activeCell="A2" sqref="A2"/>
    </sheetView>
  </sheetViews>
  <sheetFormatPr baseColWidth="10" defaultColWidth="8.83203125" defaultRowHeight="13" x14ac:dyDescent="0.15"/>
  <cols>
    <col min="2" max="2" width="14.5" bestFit="1" customWidth="1"/>
  </cols>
  <sheetData>
    <row r="2" spans="1:7" ht="16" x14ac:dyDescent="0.2">
      <c r="A2" s="81" t="s">
        <v>4851</v>
      </c>
    </row>
    <row r="4" spans="1:7" x14ac:dyDescent="0.15">
      <c r="C4" s="1" t="s">
        <v>2161</v>
      </c>
      <c r="D4" s="1" t="s">
        <v>2162</v>
      </c>
      <c r="E4" s="1" t="s">
        <v>2973</v>
      </c>
      <c r="F4" s="1" t="s">
        <v>2168</v>
      </c>
      <c r="G4" s="1" t="s">
        <v>2295</v>
      </c>
    </row>
    <row r="5" spans="1:7" ht="14" x14ac:dyDescent="0.2">
      <c r="A5">
        <v>1</v>
      </c>
      <c r="B5" t="s">
        <v>2974</v>
      </c>
      <c r="C5">
        <v>97.1</v>
      </c>
      <c r="D5">
        <v>2.4</v>
      </c>
      <c r="E5">
        <v>0.5</v>
      </c>
      <c r="F5" t="s">
        <v>1534</v>
      </c>
      <c r="G5">
        <f>SUM(C5:F5)</f>
        <v>100</v>
      </c>
    </row>
    <row r="6" spans="1:7" x14ac:dyDescent="0.15">
      <c r="A6">
        <v>2</v>
      </c>
      <c r="B6" t="s">
        <v>2975</v>
      </c>
      <c r="C6">
        <v>96.8</v>
      </c>
      <c r="D6">
        <v>2.4</v>
      </c>
      <c r="E6">
        <v>0.8</v>
      </c>
      <c r="F6" t="s">
        <v>1534</v>
      </c>
      <c r="G6">
        <f t="shared" ref="G6:G15" si="0">SUM(C6:F6)</f>
        <v>100</v>
      </c>
    </row>
    <row r="7" spans="1:7" x14ac:dyDescent="0.15">
      <c r="A7">
        <v>3</v>
      </c>
      <c r="B7" t="s">
        <v>2976</v>
      </c>
      <c r="C7">
        <v>95.9</v>
      </c>
      <c r="D7">
        <v>2.9</v>
      </c>
      <c r="E7">
        <v>1.2</v>
      </c>
      <c r="F7" t="s">
        <v>1534</v>
      </c>
      <c r="G7">
        <f t="shared" si="0"/>
        <v>100.00000000000001</v>
      </c>
    </row>
    <row r="8" spans="1:7" x14ac:dyDescent="0.15">
      <c r="A8">
        <v>4</v>
      </c>
      <c r="B8" t="s">
        <v>2976</v>
      </c>
      <c r="C8">
        <v>96</v>
      </c>
      <c r="D8">
        <v>3.1</v>
      </c>
      <c r="E8">
        <v>0.9</v>
      </c>
      <c r="F8" t="s">
        <v>1534</v>
      </c>
      <c r="G8">
        <f t="shared" si="0"/>
        <v>100</v>
      </c>
    </row>
    <row r="9" spans="1:7" x14ac:dyDescent="0.15">
      <c r="A9">
        <v>5</v>
      </c>
      <c r="B9" t="s">
        <v>2976</v>
      </c>
      <c r="C9">
        <v>95.2</v>
      </c>
      <c r="D9">
        <v>3.5</v>
      </c>
      <c r="E9">
        <v>1.3</v>
      </c>
      <c r="F9" t="s">
        <v>1534</v>
      </c>
      <c r="G9">
        <f t="shared" si="0"/>
        <v>100</v>
      </c>
    </row>
    <row r="10" spans="1:7" x14ac:dyDescent="0.15">
      <c r="A10">
        <v>6</v>
      </c>
      <c r="B10" t="s">
        <v>2976</v>
      </c>
      <c r="C10">
        <v>95.9</v>
      </c>
      <c r="D10">
        <v>3.4</v>
      </c>
      <c r="E10">
        <v>0.7</v>
      </c>
      <c r="F10" t="s">
        <v>1534</v>
      </c>
      <c r="G10">
        <f t="shared" si="0"/>
        <v>100.00000000000001</v>
      </c>
    </row>
    <row r="11" spans="1:7" x14ac:dyDescent="0.15">
      <c r="A11">
        <v>7</v>
      </c>
      <c r="B11" t="s">
        <v>2977</v>
      </c>
      <c r="C11">
        <v>95.3</v>
      </c>
      <c r="D11">
        <v>4.0999999999999996</v>
      </c>
      <c r="E11">
        <v>0.6</v>
      </c>
      <c r="F11" t="s">
        <v>1534</v>
      </c>
      <c r="G11">
        <f t="shared" si="0"/>
        <v>99.999999999999986</v>
      </c>
    </row>
    <row r="12" spans="1:7" x14ac:dyDescent="0.15">
      <c r="A12">
        <v>8</v>
      </c>
      <c r="B12" t="s">
        <v>2978</v>
      </c>
      <c r="C12">
        <v>84.7</v>
      </c>
      <c r="D12">
        <v>4.4000000000000004</v>
      </c>
      <c r="E12">
        <v>0.9</v>
      </c>
      <c r="F12" t="s">
        <v>1534</v>
      </c>
      <c r="G12">
        <f t="shared" si="0"/>
        <v>90.000000000000014</v>
      </c>
    </row>
    <row r="13" spans="1:7" x14ac:dyDescent="0.15">
      <c r="A13">
        <v>9</v>
      </c>
      <c r="B13" t="s">
        <v>2979</v>
      </c>
      <c r="C13">
        <v>93.5</v>
      </c>
      <c r="D13">
        <v>5.5</v>
      </c>
      <c r="E13">
        <v>1</v>
      </c>
      <c r="F13" t="s">
        <v>1534</v>
      </c>
      <c r="G13">
        <f t="shared" si="0"/>
        <v>100</v>
      </c>
    </row>
    <row r="14" spans="1:7" x14ac:dyDescent="0.15">
      <c r="A14">
        <v>10</v>
      </c>
      <c r="B14" t="s">
        <v>2980</v>
      </c>
      <c r="D14">
        <v>66</v>
      </c>
      <c r="G14">
        <f t="shared" si="0"/>
        <v>66</v>
      </c>
    </row>
    <row r="15" spans="1:7" x14ac:dyDescent="0.15">
      <c r="A15">
        <v>11</v>
      </c>
      <c r="B15" t="s">
        <v>2981</v>
      </c>
      <c r="D15">
        <v>56</v>
      </c>
      <c r="G15">
        <f t="shared" si="0"/>
        <v>56</v>
      </c>
    </row>
  </sheetData>
  <phoneticPr fontId="3" type="noConversion"/>
  <pageMargins left="0.75" right="0.75" top="1" bottom="1" header="0.5" footer="0.5"/>
  <pageSetup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I75"/>
  <sheetViews>
    <sheetView zoomScale="150" zoomScaleNormal="150" workbookViewId="0">
      <selection activeCell="A49" sqref="A49:XFD49"/>
    </sheetView>
  </sheetViews>
  <sheetFormatPr baseColWidth="10" defaultColWidth="8.83203125" defaultRowHeight="13" x14ac:dyDescent="0.15"/>
  <cols>
    <col min="1" max="1" width="60.6640625" bestFit="1" customWidth="1"/>
  </cols>
  <sheetData>
    <row r="2" spans="1:9" ht="16" x14ac:dyDescent="0.2">
      <c r="A2" s="81" t="s">
        <v>4852</v>
      </c>
    </row>
    <row r="3" spans="1:9" x14ac:dyDescent="0.15">
      <c r="A3" s="1" t="s">
        <v>2898</v>
      </c>
    </row>
    <row r="4" spans="1:9" x14ac:dyDescent="0.15">
      <c r="B4" s="2" t="s">
        <v>2161</v>
      </c>
      <c r="C4" s="2" t="s">
        <v>2162</v>
      </c>
      <c r="D4" s="2" t="s">
        <v>2163</v>
      </c>
      <c r="E4" s="2" t="s">
        <v>2164</v>
      </c>
      <c r="F4" s="2" t="s">
        <v>2166</v>
      </c>
    </row>
    <row r="5" spans="1:9" x14ac:dyDescent="0.15">
      <c r="A5" s="13" t="s">
        <v>2896</v>
      </c>
      <c r="B5">
        <v>77.77</v>
      </c>
      <c r="C5">
        <v>19.61</v>
      </c>
      <c r="D5">
        <v>1.44</v>
      </c>
      <c r="E5">
        <v>1.18</v>
      </c>
    </row>
    <row r="6" spans="1:9" x14ac:dyDescent="0.15">
      <c r="A6" s="13" t="s">
        <v>2895</v>
      </c>
      <c r="B6">
        <v>74.900000000000006</v>
      </c>
      <c r="C6">
        <v>25.1</v>
      </c>
    </row>
    <row r="7" spans="1:9" x14ac:dyDescent="0.15">
      <c r="A7" s="13" t="s">
        <v>2897</v>
      </c>
      <c r="B7">
        <v>85</v>
      </c>
      <c r="C7">
        <v>14</v>
      </c>
      <c r="F7">
        <v>1</v>
      </c>
      <c r="G7" s="13" t="s">
        <v>1256</v>
      </c>
    </row>
    <row r="8" spans="1:9" x14ac:dyDescent="0.15">
      <c r="A8" s="13" t="s">
        <v>2899</v>
      </c>
      <c r="C8">
        <v>68.88</v>
      </c>
      <c r="E8">
        <v>31.12</v>
      </c>
    </row>
    <row r="10" spans="1:9" ht="16" x14ac:dyDescent="0.2">
      <c r="A10" s="102" t="s">
        <v>4949</v>
      </c>
    </row>
    <row r="12" spans="1:9" x14ac:dyDescent="0.15">
      <c r="A12" s="1" t="s">
        <v>2514</v>
      </c>
    </row>
    <row r="13" spans="1:9" x14ac:dyDescent="0.15">
      <c r="A13" s="1" t="s">
        <v>2515</v>
      </c>
      <c r="B13" s="2" t="s">
        <v>2161</v>
      </c>
      <c r="C13" s="2" t="s">
        <v>2162</v>
      </c>
      <c r="D13" s="2" t="s">
        <v>2164</v>
      </c>
      <c r="E13" s="2" t="s">
        <v>2163</v>
      </c>
      <c r="F13" s="2" t="s">
        <v>2166</v>
      </c>
      <c r="G13" s="2" t="s">
        <v>2167</v>
      </c>
      <c r="H13" s="2" t="s">
        <v>2295</v>
      </c>
    </row>
    <row r="14" spans="1:9" x14ac:dyDescent="0.15">
      <c r="A14" t="s">
        <v>2516</v>
      </c>
      <c r="B14">
        <v>85.85</v>
      </c>
      <c r="C14">
        <v>14.15</v>
      </c>
      <c r="D14" t="s">
        <v>2148</v>
      </c>
      <c r="F14" t="s">
        <v>2148</v>
      </c>
      <c r="H14">
        <f>SUM(B14:G14)</f>
        <v>100</v>
      </c>
    </row>
    <row r="15" spans="1:9" ht="14" x14ac:dyDescent="0.2">
      <c r="A15" t="s">
        <v>2517</v>
      </c>
      <c r="B15">
        <v>85</v>
      </c>
      <c r="C15">
        <v>14.15</v>
      </c>
      <c r="E15" s="6">
        <v>0.85</v>
      </c>
      <c r="F15" s="6"/>
      <c r="H15">
        <f t="shared" ref="H15:H31" si="0">SUM(B15:G15)</f>
        <v>100</v>
      </c>
      <c r="I15" t="s">
        <v>2518</v>
      </c>
    </row>
    <row r="16" spans="1:9" x14ac:dyDescent="0.15">
      <c r="A16" t="s">
        <v>2519</v>
      </c>
      <c r="B16">
        <v>78.5</v>
      </c>
      <c r="C16">
        <v>21.5</v>
      </c>
      <c r="H16">
        <f t="shared" si="0"/>
        <v>100</v>
      </c>
    </row>
    <row r="17" spans="1:9" ht="14" x14ac:dyDescent="0.2">
      <c r="A17" t="s">
        <v>2520</v>
      </c>
      <c r="B17">
        <v>37.200000000000003</v>
      </c>
      <c r="C17">
        <v>18.18</v>
      </c>
      <c r="D17">
        <v>44</v>
      </c>
      <c r="F17" t="s">
        <v>2148</v>
      </c>
      <c r="H17">
        <f t="shared" si="0"/>
        <v>99.38</v>
      </c>
    </row>
    <row r="18" spans="1:9" x14ac:dyDescent="0.15">
      <c r="A18" t="s">
        <v>2521</v>
      </c>
      <c r="B18">
        <v>45.1</v>
      </c>
      <c r="C18">
        <v>14</v>
      </c>
      <c r="D18">
        <v>40.9</v>
      </c>
      <c r="G18" t="s">
        <v>2148</v>
      </c>
      <c r="H18">
        <f t="shared" si="0"/>
        <v>100</v>
      </c>
    </row>
    <row r="19" spans="1:9" x14ac:dyDescent="0.15">
      <c r="A19" t="s">
        <v>2522</v>
      </c>
      <c r="B19">
        <v>69.319999999999993</v>
      </c>
      <c r="C19">
        <v>20.78</v>
      </c>
      <c r="D19">
        <v>9.9</v>
      </c>
      <c r="H19">
        <f>SUM(B19:G19)</f>
        <v>100</v>
      </c>
    </row>
    <row r="20" spans="1:9" x14ac:dyDescent="0.15">
      <c r="A20" s="80" t="s">
        <v>2523</v>
      </c>
      <c r="B20">
        <v>72</v>
      </c>
      <c r="D20">
        <v>28</v>
      </c>
      <c r="H20">
        <f t="shared" si="0"/>
        <v>100</v>
      </c>
    </row>
    <row r="21" spans="1:9" x14ac:dyDescent="0.15">
      <c r="A21" t="s">
        <v>2524</v>
      </c>
      <c r="B21">
        <v>76.099999999999994</v>
      </c>
      <c r="C21">
        <v>22.3</v>
      </c>
      <c r="D21" t="s">
        <v>2148</v>
      </c>
      <c r="E21" s="6"/>
      <c r="F21" s="6">
        <v>1.6</v>
      </c>
      <c r="H21">
        <f t="shared" si="0"/>
        <v>99.999999999999986</v>
      </c>
      <c r="I21" t="s">
        <v>2525</v>
      </c>
    </row>
    <row r="22" spans="1:9" x14ac:dyDescent="0.15">
      <c r="A22" t="s">
        <v>2526</v>
      </c>
      <c r="B22">
        <v>71</v>
      </c>
      <c r="C22">
        <v>26</v>
      </c>
      <c r="E22">
        <v>1.8</v>
      </c>
      <c r="F22">
        <v>1.2</v>
      </c>
      <c r="H22">
        <f t="shared" si="0"/>
        <v>100</v>
      </c>
    </row>
    <row r="23" spans="1:9" x14ac:dyDescent="0.15">
      <c r="A23" t="s">
        <v>2527</v>
      </c>
      <c r="B23">
        <v>71.87</v>
      </c>
      <c r="C23">
        <v>6.1139999999999999</v>
      </c>
      <c r="D23">
        <v>21.03</v>
      </c>
      <c r="H23">
        <f t="shared" si="0"/>
        <v>99.01400000000001</v>
      </c>
    </row>
    <row r="24" spans="1:9" ht="14" x14ac:dyDescent="0.2">
      <c r="A24" s="52" t="s">
        <v>2528</v>
      </c>
    </row>
    <row r="25" spans="1:9" x14ac:dyDescent="0.15">
      <c r="A25" t="s">
        <v>2529</v>
      </c>
      <c r="B25">
        <v>81.400000000000006</v>
      </c>
      <c r="E25">
        <v>18.600000000000001</v>
      </c>
      <c r="H25">
        <f t="shared" si="0"/>
        <v>100</v>
      </c>
    </row>
    <row r="26" spans="1:9" x14ac:dyDescent="0.15">
      <c r="A26" t="s">
        <v>2530</v>
      </c>
      <c r="B26">
        <v>88.8</v>
      </c>
      <c r="C26">
        <v>10.3</v>
      </c>
      <c r="D26">
        <v>0.9</v>
      </c>
      <c r="H26">
        <f t="shared" si="0"/>
        <v>100</v>
      </c>
    </row>
    <row r="27" spans="1:9" x14ac:dyDescent="0.15">
      <c r="A27" t="s">
        <v>2531</v>
      </c>
      <c r="B27">
        <v>85.1</v>
      </c>
      <c r="C27">
        <v>11.5</v>
      </c>
      <c r="D27">
        <v>3.4</v>
      </c>
      <c r="H27">
        <f t="shared" si="0"/>
        <v>100</v>
      </c>
    </row>
    <row r="28" spans="1:9" x14ac:dyDescent="0.15">
      <c r="A28" t="s">
        <v>2532</v>
      </c>
      <c r="B28">
        <v>84.9</v>
      </c>
      <c r="C28">
        <v>10.5</v>
      </c>
      <c r="D28">
        <v>4.5999999999999996</v>
      </c>
      <c r="H28">
        <f t="shared" si="0"/>
        <v>100</v>
      </c>
    </row>
    <row r="29" spans="1:9" x14ac:dyDescent="0.15">
      <c r="A29" t="s">
        <v>2533</v>
      </c>
      <c r="B29">
        <v>89.5</v>
      </c>
      <c r="C29">
        <v>9.6</v>
      </c>
      <c r="D29">
        <v>0.9</v>
      </c>
      <c r="H29">
        <f t="shared" si="0"/>
        <v>100</v>
      </c>
    </row>
    <row r="30" spans="1:9" x14ac:dyDescent="0.15">
      <c r="A30" t="s">
        <v>2534</v>
      </c>
      <c r="B30">
        <v>89</v>
      </c>
      <c r="C30">
        <v>10.199999999999999</v>
      </c>
      <c r="D30">
        <v>0.8</v>
      </c>
      <c r="H30">
        <f t="shared" si="0"/>
        <v>100</v>
      </c>
    </row>
    <row r="31" spans="1:9" x14ac:dyDescent="0.15">
      <c r="A31" t="s">
        <v>2535</v>
      </c>
      <c r="B31">
        <v>88.8</v>
      </c>
      <c r="C31">
        <v>8</v>
      </c>
      <c r="D31">
        <v>3.2</v>
      </c>
      <c r="H31">
        <f t="shared" si="0"/>
        <v>100</v>
      </c>
    </row>
    <row r="32" spans="1:9" ht="14" x14ac:dyDescent="0.2">
      <c r="A32" s="52" t="s">
        <v>2536</v>
      </c>
    </row>
    <row r="33" spans="1:9" ht="14" x14ac:dyDescent="0.2">
      <c r="A33" t="s">
        <v>2537</v>
      </c>
    </row>
    <row r="34" spans="1:9" ht="14" x14ac:dyDescent="0.2">
      <c r="A34" t="s">
        <v>2538</v>
      </c>
      <c r="C34">
        <v>4.4000000000000004</v>
      </c>
      <c r="D34">
        <v>95.6</v>
      </c>
      <c r="F34" t="s">
        <v>2148</v>
      </c>
    </row>
    <row r="35" spans="1:9" x14ac:dyDescent="0.15">
      <c r="A35" t="s">
        <v>2539</v>
      </c>
      <c r="C35">
        <v>40</v>
      </c>
      <c r="D35">
        <v>60</v>
      </c>
    </row>
    <row r="36" spans="1:9" x14ac:dyDescent="0.15">
      <c r="A36" t="s">
        <v>2540</v>
      </c>
      <c r="C36">
        <v>5.0049999999999999</v>
      </c>
      <c r="D36">
        <v>94.995000000000005</v>
      </c>
    </row>
    <row r="37" spans="1:9" x14ac:dyDescent="0.15">
      <c r="C37">
        <v>5.3650000000000002</v>
      </c>
      <c r="D37">
        <v>94.635000000000005</v>
      </c>
    </row>
    <row r="38" spans="1:9" x14ac:dyDescent="0.15">
      <c r="C38">
        <v>3</v>
      </c>
      <c r="D38">
        <v>97</v>
      </c>
    </row>
    <row r="40" spans="1:9" ht="14" x14ac:dyDescent="0.2">
      <c r="A40" s="52" t="s">
        <v>2541</v>
      </c>
      <c r="B40" s="2" t="s">
        <v>2161</v>
      </c>
      <c r="C40" s="2" t="s">
        <v>2165</v>
      </c>
      <c r="D40" s="2" t="s">
        <v>2164</v>
      </c>
    </row>
    <row r="41" spans="1:9" x14ac:dyDescent="0.15">
      <c r="A41" t="s">
        <v>2542</v>
      </c>
      <c r="B41">
        <v>96.9</v>
      </c>
      <c r="C41">
        <v>3.1</v>
      </c>
      <c r="D41" t="s">
        <v>2148</v>
      </c>
    </row>
    <row r="44" spans="1:9" ht="16" x14ac:dyDescent="0.2">
      <c r="A44" s="81" t="s">
        <v>4951</v>
      </c>
    </row>
    <row r="46" spans="1:9" x14ac:dyDescent="0.15">
      <c r="A46" s="1" t="s">
        <v>4952</v>
      </c>
      <c r="B46" s="2" t="s">
        <v>2161</v>
      </c>
      <c r="C46" s="2" t="s">
        <v>2162</v>
      </c>
      <c r="D46" s="2" t="s">
        <v>4953</v>
      </c>
      <c r="E46" s="2" t="s">
        <v>4954</v>
      </c>
      <c r="F46" s="2" t="s">
        <v>2164</v>
      </c>
      <c r="G46" s="2" t="s">
        <v>2166</v>
      </c>
      <c r="H46" s="2" t="s">
        <v>2167</v>
      </c>
      <c r="I46" s="2" t="s">
        <v>2163</v>
      </c>
    </row>
    <row r="47" spans="1:9" x14ac:dyDescent="0.15">
      <c r="A47" s="98" t="s">
        <v>4955</v>
      </c>
      <c r="B47">
        <v>85.85</v>
      </c>
      <c r="C47" s="98">
        <v>14.15</v>
      </c>
      <c r="D47" s="100" t="s">
        <v>56</v>
      </c>
    </row>
    <row r="48" spans="1:9" x14ac:dyDescent="0.15">
      <c r="A48" s="98" t="s">
        <v>4956</v>
      </c>
      <c r="B48">
        <v>85</v>
      </c>
      <c r="C48">
        <v>14.15</v>
      </c>
      <c r="E48">
        <v>0.85</v>
      </c>
    </row>
    <row r="49" spans="1:9" x14ac:dyDescent="0.15">
      <c r="A49" s="98" t="s">
        <v>4957</v>
      </c>
      <c r="B49">
        <v>78.5</v>
      </c>
      <c r="C49">
        <v>21.5</v>
      </c>
    </row>
    <row r="50" spans="1:9" x14ac:dyDescent="0.15">
      <c r="A50" s="98" t="s">
        <v>4958</v>
      </c>
      <c r="B50" s="98" t="s">
        <v>4959</v>
      </c>
    </row>
    <row r="51" spans="1:9" x14ac:dyDescent="0.15">
      <c r="A51" s="98" t="s">
        <v>4960</v>
      </c>
      <c r="B51" s="98">
        <v>37.200000000000003</v>
      </c>
      <c r="C51">
        <v>18.8</v>
      </c>
      <c r="F51">
        <v>44</v>
      </c>
      <c r="G51" s="100" t="s">
        <v>56</v>
      </c>
    </row>
    <row r="52" spans="1:9" x14ac:dyDescent="0.15">
      <c r="A52" s="98" t="s">
        <v>4961</v>
      </c>
      <c r="B52" s="98">
        <v>45.1</v>
      </c>
      <c r="C52">
        <v>14</v>
      </c>
      <c r="F52">
        <v>40.9</v>
      </c>
      <c r="H52" s="100" t="s">
        <v>56</v>
      </c>
    </row>
    <row r="53" spans="1:9" x14ac:dyDescent="0.15">
      <c r="A53" s="98" t="s">
        <v>4962</v>
      </c>
      <c r="B53" s="98">
        <v>69.2</v>
      </c>
      <c r="C53">
        <v>20.78</v>
      </c>
      <c r="F53">
        <v>9.9</v>
      </c>
    </row>
    <row r="54" spans="1:9" x14ac:dyDescent="0.15">
      <c r="A54" s="98" t="s">
        <v>4963</v>
      </c>
      <c r="B54" s="98">
        <v>72</v>
      </c>
      <c r="F54">
        <v>28</v>
      </c>
    </row>
    <row r="55" spans="1:9" x14ac:dyDescent="0.15">
      <c r="A55" s="98" t="s">
        <v>4964</v>
      </c>
      <c r="B55" s="98">
        <v>76.099999999999994</v>
      </c>
      <c r="C55">
        <v>22.3</v>
      </c>
      <c r="E55">
        <v>1.6</v>
      </c>
      <c r="F55" s="100" t="s">
        <v>56</v>
      </c>
    </row>
    <row r="56" spans="1:9" x14ac:dyDescent="0.15">
      <c r="A56" s="98" t="s">
        <v>4965</v>
      </c>
      <c r="B56" s="98">
        <v>71</v>
      </c>
      <c r="C56">
        <v>26</v>
      </c>
      <c r="G56">
        <v>1.2</v>
      </c>
      <c r="I56">
        <v>1.8</v>
      </c>
    </row>
    <row r="57" spans="1:9" x14ac:dyDescent="0.15">
      <c r="A57" s="98" t="s">
        <v>4966</v>
      </c>
      <c r="B57" s="98">
        <v>71.87</v>
      </c>
      <c r="C57">
        <v>6.1139999999999999</v>
      </c>
      <c r="F57">
        <v>21.93</v>
      </c>
    </row>
    <row r="59" spans="1:9" s="2" customFormat="1" x14ac:dyDescent="0.15">
      <c r="A59" s="16" t="s">
        <v>4967</v>
      </c>
      <c r="B59" s="2" t="s">
        <v>2161</v>
      </c>
      <c r="C59" s="2" t="s">
        <v>2163</v>
      </c>
      <c r="D59" s="2" t="s">
        <v>2162</v>
      </c>
      <c r="E59" s="2" t="s">
        <v>2164</v>
      </c>
    </row>
    <row r="60" spans="1:9" x14ac:dyDescent="0.15">
      <c r="A60" s="98" t="s">
        <v>4968</v>
      </c>
      <c r="B60">
        <v>81.400000000000006</v>
      </c>
      <c r="C60">
        <v>18.600000000000001</v>
      </c>
    </row>
    <row r="61" spans="1:9" x14ac:dyDescent="0.15">
      <c r="A61" s="98" t="s">
        <v>4969</v>
      </c>
      <c r="B61">
        <v>88.8</v>
      </c>
      <c r="D61">
        <v>10.3</v>
      </c>
      <c r="E61">
        <v>0.9</v>
      </c>
    </row>
    <row r="62" spans="1:9" x14ac:dyDescent="0.15">
      <c r="A62" s="98" t="s">
        <v>4970</v>
      </c>
      <c r="B62">
        <v>85.1</v>
      </c>
      <c r="D62">
        <v>11.5</v>
      </c>
      <c r="E62">
        <v>3.4</v>
      </c>
    </row>
    <row r="63" spans="1:9" x14ac:dyDescent="0.15">
      <c r="A63" s="98" t="s">
        <v>4971</v>
      </c>
      <c r="B63">
        <v>84.9</v>
      </c>
      <c r="D63">
        <v>10.5</v>
      </c>
      <c r="E63">
        <v>4.5999999999999996</v>
      </c>
    </row>
    <row r="64" spans="1:9" x14ac:dyDescent="0.15">
      <c r="A64" s="98" t="s">
        <v>4972</v>
      </c>
      <c r="B64">
        <v>89.5</v>
      </c>
      <c r="D64">
        <v>9.6</v>
      </c>
      <c r="E64">
        <v>0.9</v>
      </c>
    </row>
    <row r="65" spans="1:5" x14ac:dyDescent="0.15">
      <c r="A65" s="98" t="s">
        <v>4973</v>
      </c>
      <c r="B65">
        <v>89</v>
      </c>
      <c r="D65">
        <v>10.199999999999999</v>
      </c>
      <c r="E65">
        <v>0.8</v>
      </c>
    </row>
    <row r="66" spans="1:5" x14ac:dyDescent="0.15">
      <c r="A66" s="98" t="s">
        <v>4974</v>
      </c>
      <c r="B66">
        <v>88.8</v>
      </c>
      <c r="D66">
        <v>8</v>
      </c>
      <c r="E66">
        <v>3.2</v>
      </c>
    </row>
    <row r="68" spans="1:5" x14ac:dyDescent="0.15">
      <c r="A68" s="1" t="s">
        <v>4975</v>
      </c>
      <c r="B68" s="2" t="s">
        <v>2164</v>
      </c>
      <c r="C68" s="2" t="s">
        <v>2162</v>
      </c>
      <c r="D68" s="2" t="s">
        <v>2166</v>
      </c>
    </row>
    <row r="69" spans="1:5" x14ac:dyDescent="0.15">
      <c r="A69" s="98" t="s">
        <v>4976</v>
      </c>
      <c r="B69">
        <v>100</v>
      </c>
    </row>
    <row r="70" spans="1:5" x14ac:dyDescent="0.15">
      <c r="A70" s="98" t="s">
        <v>4977</v>
      </c>
      <c r="B70">
        <v>95.6</v>
      </c>
      <c r="C70">
        <v>4.4000000000000004</v>
      </c>
      <c r="D70" s="100" t="s">
        <v>56</v>
      </c>
    </row>
    <row r="71" spans="1:5" x14ac:dyDescent="0.15">
      <c r="A71" s="98" t="s">
        <v>4978</v>
      </c>
      <c r="B71">
        <v>94.9</v>
      </c>
      <c r="C71">
        <v>5.0999999999999996</v>
      </c>
    </row>
    <row r="72" spans="1:5" x14ac:dyDescent="0.15">
      <c r="A72" s="98" t="s">
        <v>4979</v>
      </c>
      <c r="B72">
        <v>60</v>
      </c>
      <c r="C72">
        <v>40</v>
      </c>
    </row>
    <row r="73" spans="1:5" x14ac:dyDescent="0.15">
      <c r="A73" s="98" t="s">
        <v>4980</v>
      </c>
      <c r="B73">
        <v>94.995000000000005</v>
      </c>
      <c r="C73">
        <v>5.0049999999999999</v>
      </c>
    </row>
    <row r="74" spans="1:5" x14ac:dyDescent="0.15">
      <c r="A74" s="98" t="s">
        <v>4981</v>
      </c>
      <c r="B74">
        <v>94.635000000000005</v>
      </c>
      <c r="C74">
        <v>5.3650000000000002</v>
      </c>
    </row>
    <row r="75" spans="1:5" x14ac:dyDescent="0.15">
      <c r="A75" s="98" t="s">
        <v>4982</v>
      </c>
      <c r="B75">
        <v>97</v>
      </c>
      <c r="C75">
        <v>3</v>
      </c>
    </row>
  </sheetData>
  <phoneticPr fontId="3" type="noConversion"/>
  <pageMargins left="0.75" right="0.75" top="1" bottom="1"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O49"/>
  <sheetViews>
    <sheetView topLeftCell="A19" workbookViewId="0">
      <selection activeCell="A41" sqref="A41:XFD41"/>
    </sheetView>
  </sheetViews>
  <sheetFormatPr baseColWidth="10" defaultColWidth="8.83203125" defaultRowHeight="13" x14ac:dyDescent="0.15"/>
  <cols>
    <col min="1" max="1" width="8.83203125" style="8"/>
    <col min="2" max="2" width="31.1640625" customWidth="1"/>
    <col min="3" max="3" width="5" bestFit="1" customWidth="1"/>
    <col min="4" max="4" width="4.6640625" bestFit="1" customWidth="1"/>
    <col min="5" max="13" width="9.1640625" style="3" customWidth="1"/>
  </cols>
  <sheetData>
    <row r="2" spans="1:15" ht="16" x14ac:dyDescent="0.2">
      <c r="A2" s="110" t="s">
        <v>4853</v>
      </c>
    </row>
    <row r="4" spans="1:15" x14ac:dyDescent="0.15">
      <c r="B4" t="s">
        <v>2235</v>
      </c>
    </row>
    <row r="5" spans="1:15" x14ac:dyDescent="0.15">
      <c r="B5" s="1"/>
      <c r="C5" s="1" t="s">
        <v>2236</v>
      </c>
      <c r="D5" s="1"/>
      <c r="E5" s="2" t="s">
        <v>2237</v>
      </c>
      <c r="F5" s="2" t="s">
        <v>2238</v>
      </c>
      <c r="G5" s="2" t="s">
        <v>2239</v>
      </c>
      <c r="H5" s="2" t="s">
        <v>2240</v>
      </c>
      <c r="I5" s="2" t="s">
        <v>2241</v>
      </c>
      <c r="J5" s="2" t="s">
        <v>2242</v>
      </c>
      <c r="K5" s="2" t="s">
        <v>2243</v>
      </c>
      <c r="L5" s="2" t="s">
        <v>2244</v>
      </c>
      <c r="M5" s="2" t="s">
        <v>2245</v>
      </c>
      <c r="N5" s="1"/>
      <c r="O5" s="1" t="s">
        <v>2246</v>
      </c>
    </row>
    <row r="6" spans="1:15" x14ac:dyDescent="0.15">
      <c r="B6" s="1"/>
      <c r="C6" s="1" t="s">
        <v>2247</v>
      </c>
      <c r="D6" s="1" t="s">
        <v>2248</v>
      </c>
      <c r="E6" s="2"/>
      <c r="F6" s="2"/>
      <c r="G6" s="2"/>
      <c r="H6" s="2"/>
      <c r="I6" s="2"/>
      <c r="J6" s="2"/>
      <c r="K6" s="2"/>
      <c r="L6" s="2"/>
      <c r="M6" s="2"/>
      <c r="N6" s="1"/>
      <c r="O6" s="1"/>
    </row>
    <row r="7" spans="1:15" x14ac:dyDescent="0.15">
      <c r="A7" s="8">
        <v>1</v>
      </c>
      <c r="B7" t="s">
        <v>2249</v>
      </c>
      <c r="C7">
        <v>500</v>
      </c>
      <c r="E7" s="3">
        <v>69.69</v>
      </c>
      <c r="F7" s="3">
        <v>7.16</v>
      </c>
      <c r="G7" s="3">
        <v>21.82</v>
      </c>
      <c r="H7" s="3">
        <v>0.47</v>
      </c>
      <c r="I7" s="3" t="s">
        <v>2173</v>
      </c>
      <c r="K7" s="3" t="s">
        <v>2250</v>
      </c>
      <c r="L7" s="3" t="s">
        <v>2250</v>
      </c>
      <c r="M7" s="3">
        <v>0.56999999999999995</v>
      </c>
      <c r="O7">
        <v>99.70999999999998</v>
      </c>
    </row>
    <row r="8" spans="1:15" x14ac:dyDescent="0.15">
      <c r="A8" s="8">
        <v>2</v>
      </c>
      <c r="B8" t="s">
        <v>2251</v>
      </c>
      <c r="C8">
        <v>500</v>
      </c>
      <c r="E8" s="3">
        <v>62.04</v>
      </c>
      <c r="F8" s="3">
        <v>7.66</v>
      </c>
      <c r="G8" s="3">
        <v>29.32</v>
      </c>
      <c r="H8" s="3">
        <v>0.18</v>
      </c>
      <c r="I8" s="3" t="s">
        <v>2173</v>
      </c>
      <c r="K8" s="3" t="s">
        <v>2250</v>
      </c>
      <c r="L8" s="3">
        <v>0.19</v>
      </c>
      <c r="M8" s="3">
        <v>0.23</v>
      </c>
      <c r="O8">
        <v>99.620000000000019</v>
      </c>
    </row>
    <row r="9" spans="1:15" x14ac:dyDescent="0.15">
      <c r="A9" s="8">
        <v>3</v>
      </c>
      <c r="B9" t="s">
        <v>2252</v>
      </c>
      <c r="C9">
        <v>500</v>
      </c>
      <c r="E9" s="3">
        <v>72.22</v>
      </c>
      <c r="F9" s="3">
        <v>7.17</v>
      </c>
      <c r="G9" s="3">
        <v>19.559999999999999</v>
      </c>
      <c r="H9" s="3">
        <v>0.4</v>
      </c>
      <c r="I9" s="3" t="s">
        <v>2173</v>
      </c>
      <c r="K9" s="3" t="s">
        <v>2250</v>
      </c>
      <c r="L9" s="3">
        <v>0.2</v>
      </c>
      <c r="M9" s="3">
        <v>0.28000000000000003</v>
      </c>
      <c r="O9">
        <v>99.830000000000013</v>
      </c>
    </row>
    <row r="10" spans="1:15" x14ac:dyDescent="0.15">
      <c r="A10" s="8">
        <v>4</v>
      </c>
      <c r="B10" t="s">
        <v>2253</v>
      </c>
      <c r="C10">
        <v>470</v>
      </c>
      <c r="E10" s="3">
        <v>94.15</v>
      </c>
      <c r="F10" s="3">
        <v>5.49</v>
      </c>
      <c r="G10" s="3" t="s">
        <v>2173</v>
      </c>
      <c r="H10" s="3">
        <v>0.32</v>
      </c>
      <c r="K10" s="3" t="s">
        <v>2254</v>
      </c>
      <c r="L10" s="3" t="s">
        <v>2173</v>
      </c>
      <c r="M10" s="3" t="s">
        <v>2173</v>
      </c>
      <c r="O10">
        <v>99.96</v>
      </c>
    </row>
    <row r="11" spans="1:15" x14ac:dyDescent="0.15">
      <c r="A11" s="8">
        <v>5</v>
      </c>
      <c r="B11" t="s">
        <v>2255</v>
      </c>
      <c r="C11">
        <v>335</v>
      </c>
      <c r="E11" s="3">
        <v>86.77</v>
      </c>
      <c r="F11" s="3">
        <v>12.99</v>
      </c>
      <c r="G11" s="3" t="s">
        <v>2173</v>
      </c>
      <c r="I11" s="3" t="s">
        <v>2173</v>
      </c>
      <c r="K11" s="3">
        <v>6.0000000000000001E-3</v>
      </c>
      <c r="L11" s="3" t="s">
        <v>2173</v>
      </c>
      <c r="O11">
        <v>99.765999999999991</v>
      </c>
    </row>
    <row r="12" spans="1:15" x14ac:dyDescent="0.15">
      <c r="A12" s="8">
        <v>6</v>
      </c>
      <c r="B12" t="s">
        <v>2256</v>
      </c>
      <c r="C12">
        <v>323</v>
      </c>
      <c r="E12" s="3">
        <v>90.27</v>
      </c>
      <c r="F12" s="3">
        <v>9.43</v>
      </c>
      <c r="G12" s="3" t="s">
        <v>2173</v>
      </c>
      <c r="H12" s="3" t="s">
        <v>2173</v>
      </c>
      <c r="K12" s="3" t="s">
        <v>2254</v>
      </c>
      <c r="L12" s="3" t="s">
        <v>2173</v>
      </c>
      <c r="M12" s="3" t="s">
        <v>2173</v>
      </c>
      <c r="O12">
        <v>99.699999999999989</v>
      </c>
    </row>
    <row r="13" spans="1:15" x14ac:dyDescent="0.15">
      <c r="A13" s="8">
        <v>7</v>
      </c>
      <c r="B13" t="s">
        <v>2257</v>
      </c>
      <c r="C13">
        <v>200</v>
      </c>
      <c r="E13" s="3">
        <v>85.15</v>
      </c>
      <c r="F13" s="3">
        <v>11.12</v>
      </c>
      <c r="G13" s="3">
        <v>2.85</v>
      </c>
      <c r="H13" s="3">
        <v>0.42</v>
      </c>
      <c r="K13" s="3" t="s">
        <v>2250</v>
      </c>
      <c r="L13" s="3" t="s">
        <v>2173</v>
      </c>
      <c r="M13" s="3" t="s">
        <v>2173</v>
      </c>
      <c r="O13">
        <v>99.54</v>
      </c>
    </row>
    <row r="14" spans="1:15" x14ac:dyDescent="0.15">
      <c r="A14" s="8">
        <v>8</v>
      </c>
      <c r="B14" t="s">
        <v>2258</v>
      </c>
      <c r="C14" t="s">
        <v>2259</v>
      </c>
      <c r="E14" s="3">
        <v>88.34</v>
      </c>
      <c r="F14" s="3">
        <v>9.9499999999999993</v>
      </c>
      <c r="G14" s="3">
        <v>0.63</v>
      </c>
      <c r="H14" s="3">
        <v>0.26</v>
      </c>
      <c r="K14" s="3" t="s">
        <v>2173</v>
      </c>
      <c r="L14" s="3" t="s">
        <v>2250</v>
      </c>
      <c r="M14" s="3" t="s">
        <v>2250</v>
      </c>
      <c r="O14">
        <v>99.18</v>
      </c>
    </row>
    <row r="15" spans="1:15" x14ac:dyDescent="0.15">
      <c r="A15" s="8">
        <v>9</v>
      </c>
      <c r="B15" t="s">
        <v>2260</v>
      </c>
      <c r="C15">
        <v>70</v>
      </c>
      <c r="E15" s="3">
        <v>84.21</v>
      </c>
      <c r="F15" s="3">
        <v>15.64</v>
      </c>
      <c r="H15" s="3" t="s">
        <v>2250</v>
      </c>
      <c r="K15" s="3" t="s">
        <v>2250</v>
      </c>
      <c r="M15" s="3" t="s">
        <v>2250</v>
      </c>
      <c r="O15">
        <v>99.85</v>
      </c>
    </row>
    <row r="16" spans="1:15" x14ac:dyDescent="0.15">
      <c r="A16" s="8">
        <v>10</v>
      </c>
      <c r="B16" s="6" t="s">
        <v>2261</v>
      </c>
      <c r="C16">
        <v>53</v>
      </c>
      <c r="E16" s="3">
        <v>74.17</v>
      </c>
      <c r="F16" s="3">
        <v>8.4700000000000006</v>
      </c>
      <c r="G16" s="3">
        <v>16.149999999999999</v>
      </c>
      <c r="H16" s="3">
        <v>0.28999999999999998</v>
      </c>
      <c r="O16">
        <v>99.08</v>
      </c>
    </row>
    <row r="17" spans="1:15" x14ac:dyDescent="0.15">
      <c r="A17" s="8">
        <v>11</v>
      </c>
      <c r="B17" t="s">
        <v>2262</v>
      </c>
      <c r="C17">
        <v>45</v>
      </c>
      <c r="E17" s="3">
        <v>68.69</v>
      </c>
      <c r="F17" s="3">
        <v>4.8600000000000003</v>
      </c>
      <c r="G17" s="3">
        <v>25.43</v>
      </c>
      <c r="H17" s="3">
        <v>0.11</v>
      </c>
      <c r="L17" s="3" t="s">
        <v>2250</v>
      </c>
      <c r="M17" s="3" t="s">
        <v>2250</v>
      </c>
      <c r="O17">
        <v>99.089999999999989</v>
      </c>
    </row>
    <row r="18" spans="1:15" x14ac:dyDescent="0.15">
      <c r="A18" s="8">
        <v>12</v>
      </c>
      <c r="B18" t="s">
        <v>2263</v>
      </c>
      <c r="C18">
        <v>42</v>
      </c>
      <c r="E18" s="3">
        <v>79.13</v>
      </c>
      <c r="F18" s="3">
        <v>8</v>
      </c>
      <c r="G18" s="3">
        <v>12.81</v>
      </c>
      <c r="H18" s="3" t="s">
        <v>2250</v>
      </c>
      <c r="K18" s="3" t="s">
        <v>2250</v>
      </c>
      <c r="L18" s="3" t="s">
        <v>2173</v>
      </c>
      <c r="M18" s="3" t="s">
        <v>2173</v>
      </c>
      <c r="O18">
        <v>99.94</v>
      </c>
    </row>
    <row r="19" spans="1:15" x14ac:dyDescent="0.15">
      <c r="A19" s="8">
        <v>13</v>
      </c>
      <c r="B19" t="s">
        <v>2264</v>
      </c>
      <c r="C19">
        <v>30</v>
      </c>
      <c r="E19" s="3">
        <v>78.45</v>
      </c>
      <c r="F19" s="3">
        <v>12.96</v>
      </c>
      <c r="G19" s="3">
        <v>8.6199999999999992</v>
      </c>
      <c r="H19" s="3" t="s">
        <v>2250</v>
      </c>
      <c r="K19" s="3" t="s">
        <v>2250</v>
      </c>
      <c r="L19" s="3" t="s">
        <v>2173</v>
      </c>
      <c r="M19" s="3" t="s">
        <v>2173</v>
      </c>
      <c r="O19">
        <v>100.03</v>
      </c>
    </row>
    <row r="20" spans="1:15" x14ac:dyDescent="0.15">
      <c r="A20" s="8">
        <v>14</v>
      </c>
      <c r="B20" t="s">
        <v>2265</v>
      </c>
      <c r="C20">
        <v>20</v>
      </c>
      <c r="E20" s="3">
        <v>82.26</v>
      </c>
      <c r="F20" s="3" t="s">
        <v>2173</v>
      </c>
      <c r="G20" s="3" t="s">
        <v>2173</v>
      </c>
      <c r="H20" s="3">
        <v>0.35</v>
      </c>
      <c r="I20" s="3">
        <v>17.309999999999999</v>
      </c>
      <c r="K20" s="3" t="s">
        <v>2250</v>
      </c>
      <c r="L20" s="3" t="s">
        <v>2173</v>
      </c>
      <c r="M20" s="3" t="s">
        <v>2173</v>
      </c>
      <c r="O20">
        <v>99.92</v>
      </c>
    </row>
    <row r="21" spans="1:15" x14ac:dyDescent="0.15">
      <c r="A21" s="8">
        <v>15</v>
      </c>
      <c r="B21" t="s">
        <v>2266</v>
      </c>
      <c r="E21" s="3">
        <v>89.69</v>
      </c>
      <c r="F21" s="3">
        <v>9.58</v>
      </c>
      <c r="G21" s="3" t="s">
        <v>2173</v>
      </c>
      <c r="H21" s="3">
        <v>0.33</v>
      </c>
      <c r="I21" s="3" t="s">
        <v>2173</v>
      </c>
      <c r="K21" s="3" t="s">
        <v>2250</v>
      </c>
      <c r="M21" s="3" t="s">
        <v>2173</v>
      </c>
      <c r="O21">
        <v>99.6</v>
      </c>
    </row>
    <row r="22" spans="1:15" x14ac:dyDescent="0.15">
      <c r="A22" s="8">
        <v>16</v>
      </c>
      <c r="B22" t="s">
        <v>2267</v>
      </c>
      <c r="E22" s="3">
        <v>85.62</v>
      </c>
      <c r="F22" s="3">
        <v>10.02</v>
      </c>
      <c r="G22" s="3">
        <v>2.92</v>
      </c>
      <c r="H22" s="3">
        <v>0.44</v>
      </c>
      <c r="K22" s="3" t="s">
        <v>2173</v>
      </c>
      <c r="L22" s="3" t="s">
        <v>2173</v>
      </c>
      <c r="M22" s="3" t="s">
        <v>2268</v>
      </c>
      <c r="O22">
        <v>99</v>
      </c>
    </row>
    <row r="23" spans="1:15" x14ac:dyDescent="0.15">
      <c r="A23" s="8">
        <v>17</v>
      </c>
      <c r="B23" t="s">
        <v>2269</v>
      </c>
      <c r="E23" s="3">
        <v>91.79</v>
      </c>
      <c r="F23" s="3">
        <v>8.17</v>
      </c>
      <c r="G23" s="3" t="s">
        <v>2173</v>
      </c>
      <c r="H23" s="3" t="s">
        <v>2250</v>
      </c>
      <c r="K23" s="3" t="s">
        <v>2250</v>
      </c>
      <c r="L23" s="3" t="s">
        <v>2173</v>
      </c>
      <c r="M23" s="3" t="s">
        <v>2173</v>
      </c>
      <c r="O23">
        <v>99.960000000000008</v>
      </c>
    </row>
    <row r="24" spans="1:15" x14ac:dyDescent="0.15">
      <c r="A24" s="8">
        <v>18</v>
      </c>
      <c r="B24" t="s">
        <v>2270</v>
      </c>
      <c r="E24" s="3">
        <v>99.71</v>
      </c>
      <c r="F24" s="3" t="s">
        <v>2173</v>
      </c>
      <c r="G24" s="3" t="s">
        <v>2173</v>
      </c>
      <c r="H24" s="3" t="s">
        <v>2173</v>
      </c>
      <c r="K24" s="3">
        <v>0.28000000000000003</v>
      </c>
      <c r="L24" s="3" t="s">
        <v>2173</v>
      </c>
      <c r="O24">
        <v>99.99</v>
      </c>
    </row>
    <row r="25" spans="1:15" x14ac:dyDescent="0.15">
      <c r="A25" s="8">
        <v>19</v>
      </c>
      <c r="B25" t="s">
        <v>2271</v>
      </c>
      <c r="E25" s="3">
        <v>90.68</v>
      </c>
      <c r="F25" s="3">
        <v>7.43</v>
      </c>
      <c r="G25" s="3">
        <v>1.28</v>
      </c>
      <c r="H25" s="3" t="s">
        <v>2250</v>
      </c>
      <c r="K25" s="3" t="s">
        <v>2250</v>
      </c>
      <c r="L25" s="3" t="s">
        <v>2173</v>
      </c>
      <c r="M25" s="3" t="s">
        <v>2173</v>
      </c>
      <c r="O25">
        <v>99.390000000000015</v>
      </c>
    </row>
    <row r="26" spans="1:15" x14ac:dyDescent="0.15">
      <c r="A26" s="8">
        <v>20</v>
      </c>
      <c r="B26" t="s">
        <v>2272</v>
      </c>
      <c r="E26" s="3">
        <v>90.18</v>
      </c>
      <c r="F26" s="3">
        <v>9.81</v>
      </c>
      <c r="H26" s="3" t="s">
        <v>2250</v>
      </c>
      <c r="K26" s="3" t="s">
        <v>2254</v>
      </c>
      <c r="L26" s="3" t="s">
        <v>2173</v>
      </c>
      <c r="M26" s="3" t="s">
        <v>2173</v>
      </c>
      <c r="O26">
        <v>99.990000000000009</v>
      </c>
    </row>
    <row r="27" spans="1:15" x14ac:dyDescent="0.15">
      <c r="A27" s="8">
        <v>21</v>
      </c>
      <c r="B27" t="s">
        <v>2273</v>
      </c>
      <c r="D27" t="s">
        <v>2173</v>
      </c>
      <c r="E27" s="3">
        <v>89.33</v>
      </c>
      <c r="F27" s="3">
        <v>9.19</v>
      </c>
      <c r="H27" s="3">
        <v>0.33</v>
      </c>
      <c r="K27" s="3">
        <v>0.24</v>
      </c>
      <c r="O27">
        <v>99.089999999999989</v>
      </c>
    </row>
    <row r="28" spans="1:15" x14ac:dyDescent="0.15">
      <c r="A28" s="8">
        <v>22</v>
      </c>
      <c r="B28" t="s">
        <v>2274</v>
      </c>
      <c r="E28" s="3">
        <v>83.61</v>
      </c>
      <c r="F28" s="3">
        <v>10.79</v>
      </c>
      <c r="G28" s="3">
        <v>3.2</v>
      </c>
      <c r="H28" s="3">
        <v>0.57999999999999996</v>
      </c>
      <c r="K28" s="3" t="s">
        <v>2173</v>
      </c>
      <c r="L28" s="3" t="s">
        <v>2250</v>
      </c>
      <c r="M28" s="3">
        <v>0.34</v>
      </c>
      <c r="O28">
        <v>98.52000000000001</v>
      </c>
    </row>
    <row r="29" spans="1:15" x14ac:dyDescent="0.15">
      <c r="A29" s="8">
        <v>23</v>
      </c>
      <c r="B29" t="s">
        <v>2275</v>
      </c>
      <c r="D29">
        <v>60</v>
      </c>
      <c r="E29" s="3">
        <v>81.069999999999993</v>
      </c>
      <c r="F29" s="3">
        <v>1.05</v>
      </c>
      <c r="G29" s="3" t="s">
        <v>2173</v>
      </c>
      <c r="H29" s="3" t="s">
        <v>2173</v>
      </c>
      <c r="I29" s="3">
        <v>17.809999999999999</v>
      </c>
      <c r="O29">
        <v>99.929999999999993</v>
      </c>
    </row>
    <row r="30" spans="1:15" x14ac:dyDescent="0.15">
      <c r="A30" s="8">
        <v>24</v>
      </c>
      <c r="B30" t="s">
        <v>2276</v>
      </c>
      <c r="D30">
        <v>79</v>
      </c>
      <c r="E30" s="3">
        <v>83.04</v>
      </c>
      <c r="F30" s="3" t="s">
        <v>2173</v>
      </c>
      <c r="G30" s="3" t="s">
        <v>2173</v>
      </c>
      <c r="H30" s="3">
        <v>0.5</v>
      </c>
      <c r="I30" s="3">
        <v>15.84</v>
      </c>
      <c r="J30" s="3" t="s">
        <v>2173</v>
      </c>
      <c r="K30" s="3" t="s">
        <v>2173</v>
      </c>
      <c r="L30" s="3" t="s">
        <v>2173</v>
      </c>
      <c r="M30" s="3" t="s">
        <v>2173</v>
      </c>
      <c r="O30">
        <v>99.38000000000001</v>
      </c>
    </row>
    <row r="31" spans="1:15" x14ac:dyDescent="0.15">
      <c r="A31" s="8">
        <v>25</v>
      </c>
      <c r="B31" t="s">
        <v>2277</v>
      </c>
      <c r="D31">
        <v>120</v>
      </c>
      <c r="E31" s="3">
        <v>85.67</v>
      </c>
      <c r="F31" s="3">
        <v>1.1399999999999999</v>
      </c>
      <c r="G31" s="3">
        <v>1.73</v>
      </c>
      <c r="H31" s="3">
        <v>0.74</v>
      </c>
      <c r="I31" s="3">
        <v>10.85</v>
      </c>
      <c r="J31" s="3" t="s">
        <v>2173</v>
      </c>
      <c r="K31" s="3" t="s">
        <v>2173</v>
      </c>
      <c r="L31" s="3" t="s">
        <v>2173</v>
      </c>
      <c r="M31" s="3" t="s">
        <v>2173</v>
      </c>
      <c r="O31">
        <v>100.13</v>
      </c>
    </row>
    <row r="32" spans="1:15" x14ac:dyDescent="0.15">
      <c r="A32" s="8">
        <v>26</v>
      </c>
      <c r="B32" t="s">
        <v>2278</v>
      </c>
      <c r="D32">
        <v>165</v>
      </c>
      <c r="E32" s="3">
        <v>79.14</v>
      </c>
      <c r="F32" s="3">
        <v>4.97</v>
      </c>
      <c r="G32" s="3">
        <v>9.18</v>
      </c>
      <c r="H32" s="3">
        <v>0.23</v>
      </c>
      <c r="I32" s="3">
        <v>6.27</v>
      </c>
      <c r="J32" s="3" t="s">
        <v>2173</v>
      </c>
      <c r="K32" s="3" t="s">
        <v>2173</v>
      </c>
      <c r="L32" s="3" t="s">
        <v>2173</v>
      </c>
      <c r="M32" s="3" t="s">
        <v>2173</v>
      </c>
      <c r="O32">
        <v>99.789999999999992</v>
      </c>
    </row>
    <row r="33" spans="1:15" x14ac:dyDescent="0.15">
      <c r="A33" s="8">
        <v>27</v>
      </c>
      <c r="B33" t="s">
        <v>2279</v>
      </c>
      <c r="D33">
        <v>212</v>
      </c>
      <c r="E33" s="3">
        <v>70.91</v>
      </c>
      <c r="F33" s="3">
        <v>6.75</v>
      </c>
      <c r="G33" s="3">
        <v>21.96</v>
      </c>
      <c r="H33" s="3" t="s">
        <v>2250</v>
      </c>
      <c r="I33" s="3" t="s">
        <v>2173</v>
      </c>
      <c r="J33" s="3" t="s">
        <v>2173</v>
      </c>
      <c r="K33" s="3" t="s">
        <v>2173</v>
      </c>
      <c r="L33" s="3" t="s">
        <v>2173</v>
      </c>
      <c r="O33">
        <v>99.62</v>
      </c>
    </row>
    <row r="34" spans="1:15" x14ac:dyDescent="0.15">
      <c r="A34" s="8">
        <v>28</v>
      </c>
      <c r="B34" t="s">
        <v>2280</v>
      </c>
      <c r="D34">
        <v>262</v>
      </c>
      <c r="E34" s="3">
        <v>95.37</v>
      </c>
      <c r="F34" s="3">
        <v>0.99</v>
      </c>
      <c r="G34" s="3" t="s">
        <v>2250</v>
      </c>
      <c r="H34" s="3" t="s">
        <v>2250</v>
      </c>
      <c r="J34" s="3">
        <v>1.6</v>
      </c>
      <c r="K34" s="3" t="s">
        <v>2173</v>
      </c>
      <c r="L34" s="3" t="s">
        <v>2173</v>
      </c>
      <c r="M34" s="3" t="s">
        <v>2173</v>
      </c>
      <c r="O34">
        <v>97.96</v>
      </c>
    </row>
    <row r="35" spans="1:15" x14ac:dyDescent="0.15">
      <c r="A35" s="8">
        <v>29</v>
      </c>
      <c r="B35" t="s">
        <v>2281</v>
      </c>
      <c r="D35">
        <v>262</v>
      </c>
      <c r="E35" s="3">
        <v>97.13</v>
      </c>
      <c r="F35" s="3">
        <v>0.1</v>
      </c>
      <c r="G35" s="3" t="s">
        <v>2250</v>
      </c>
      <c r="H35" s="3">
        <v>1.01</v>
      </c>
      <c r="J35" s="3">
        <v>1.76</v>
      </c>
      <c r="K35" s="3" t="s">
        <v>2173</v>
      </c>
      <c r="L35" s="3" t="s">
        <v>2173</v>
      </c>
      <c r="M35" s="3" t="s">
        <v>2173</v>
      </c>
      <c r="O35">
        <v>100</v>
      </c>
    </row>
    <row r="36" spans="1:15" x14ac:dyDescent="0.15">
      <c r="A36" s="8">
        <v>30</v>
      </c>
      <c r="B36" t="s">
        <v>2282</v>
      </c>
      <c r="D36">
        <v>267</v>
      </c>
      <c r="E36" s="3">
        <v>98.5</v>
      </c>
      <c r="F36" s="3">
        <v>0.37</v>
      </c>
      <c r="G36" s="3" t="s">
        <v>2250</v>
      </c>
      <c r="H36" s="3">
        <v>0.46</v>
      </c>
      <c r="J36" s="3">
        <v>0.76</v>
      </c>
      <c r="K36" s="3" t="s">
        <v>2173</v>
      </c>
      <c r="L36" s="3" t="s">
        <v>2173</v>
      </c>
      <c r="M36" s="3" t="s">
        <v>2173</v>
      </c>
      <c r="O36">
        <v>100.09</v>
      </c>
    </row>
    <row r="37" spans="1:15" x14ac:dyDescent="0.15">
      <c r="A37" s="8">
        <v>31</v>
      </c>
      <c r="B37" t="s">
        <v>2282</v>
      </c>
      <c r="D37">
        <v>268</v>
      </c>
      <c r="E37" s="3">
        <v>98</v>
      </c>
      <c r="F37" s="3">
        <v>0.51</v>
      </c>
      <c r="G37" s="3" t="s">
        <v>2173</v>
      </c>
      <c r="H37" s="3">
        <v>0.05</v>
      </c>
      <c r="J37" s="3">
        <v>1.1499999999999999</v>
      </c>
      <c r="K37" s="3" t="s">
        <v>2173</v>
      </c>
      <c r="L37" s="3" t="s">
        <v>2173</v>
      </c>
      <c r="M37" s="3" t="s">
        <v>2173</v>
      </c>
      <c r="O37">
        <v>99.710000000000008</v>
      </c>
    </row>
    <row r="38" spans="1:15" x14ac:dyDescent="0.15">
      <c r="A38" s="8">
        <v>32</v>
      </c>
      <c r="B38" t="s">
        <v>2283</v>
      </c>
      <c r="D38">
        <v>268</v>
      </c>
      <c r="E38" s="3">
        <v>81.599999999999994</v>
      </c>
      <c r="F38" s="3">
        <v>7.41</v>
      </c>
      <c r="G38" s="3">
        <v>8.11</v>
      </c>
      <c r="H38" s="3" t="s">
        <v>2173</v>
      </c>
      <c r="I38" s="3" t="s">
        <v>2173</v>
      </c>
      <c r="J38" s="3">
        <v>1.86</v>
      </c>
      <c r="K38" s="3" t="s">
        <v>2173</v>
      </c>
      <c r="L38" s="3" t="s">
        <v>2173</v>
      </c>
      <c r="O38">
        <v>98.97999999999999</v>
      </c>
    </row>
    <row r="39" spans="1:15" x14ac:dyDescent="0.15">
      <c r="A39" s="8">
        <v>33</v>
      </c>
      <c r="B39" t="s">
        <v>2284</v>
      </c>
      <c r="D39">
        <v>268</v>
      </c>
      <c r="E39" s="3">
        <v>84.7</v>
      </c>
      <c r="F39" s="3">
        <v>3.01</v>
      </c>
      <c r="G39" s="3">
        <v>2.67</v>
      </c>
      <c r="H39" s="3">
        <v>0.31</v>
      </c>
      <c r="I39" s="3" t="s">
        <v>2250</v>
      </c>
      <c r="J39" s="3">
        <v>7.93</v>
      </c>
      <c r="K39" s="3" t="s">
        <v>2173</v>
      </c>
      <c r="L39" s="3" t="s">
        <v>2173</v>
      </c>
      <c r="O39">
        <v>98.62</v>
      </c>
    </row>
    <row r="40" spans="1:15" x14ac:dyDescent="0.15">
      <c r="A40" s="8">
        <v>34</v>
      </c>
      <c r="B40" t="s">
        <v>2285</v>
      </c>
      <c r="D40">
        <v>275</v>
      </c>
      <c r="E40" s="3">
        <v>86.08</v>
      </c>
      <c r="F40" s="3">
        <v>3.63</v>
      </c>
      <c r="G40" s="3">
        <v>4.87</v>
      </c>
      <c r="J40" s="3">
        <v>4.42</v>
      </c>
      <c r="K40" s="3" t="s">
        <v>2173</v>
      </c>
      <c r="L40" s="3" t="s">
        <v>2173</v>
      </c>
      <c r="O40">
        <v>99</v>
      </c>
    </row>
    <row r="41" spans="1:15" x14ac:dyDescent="0.15">
      <c r="A41" s="8">
        <v>35</v>
      </c>
      <c r="B41" t="s">
        <v>2286</v>
      </c>
      <c r="D41">
        <v>275</v>
      </c>
      <c r="E41" s="3">
        <v>91.46</v>
      </c>
      <c r="G41" s="3" t="s">
        <v>2173</v>
      </c>
      <c r="H41" s="3">
        <v>2.31</v>
      </c>
      <c r="I41" s="3" t="s">
        <v>2173</v>
      </c>
      <c r="J41" s="3">
        <v>5.92</v>
      </c>
      <c r="K41" s="3" t="s">
        <v>2173</v>
      </c>
      <c r="L41" s="3" t="s">
        <v>2173</v>
      </c>
      <c r="O41">
        <v>99.69</v>
      </c>
    </row>
    <row r="42" spans="1:15" x14ac:dyDescent="0.15">
      <c r="A42" s="8">
        <v>36</v>
      </c>
      <c r="B42" t="s">
        <v>2287</v>
      </c>
      <c r="D42">
        <v>275</v>
      </c>
      <c r="E42" s="3">
        <v>90.68</v>
      </c>
      <c r="F42" s="3">
        <v>2</v>
      </c>
      <c r="G42" s="3">
        <v>2.33</v>
      </c>
      <c r="H42" s="3">
        <v>0.61</v>
      </c>
      <c r="I42" s="3">
        <v>1.39</v>
      </c>
      <c r="J42" s="3">
        <v>2.2400000000000002</v>
      </c>
      <c r="K42" s="3" t="s">
        <v>2173</v>
      </c>
      <c r="L42" s="3" t="s">
        <v>2173</v>
      </c>
      <c r="O42">
        <v>99.25</v>
      </c>
    </row>
    <row r="43" spans="1:15" x14ac:dyDescent="0.15">
      <c r="A43" s="8">
        <v>37</v>
      </c>
      <c r="B43" t="s">
        <v>2287</v>
      </c>
      <c r="D43">
        <v>275</v>
      </c>
      <c r="E43" s="3">
        <v>94.65</v>
      </c>
      <c r="F43" s="3">
        <v>0.45</v>
      </c>
      <c r="G43" s="3">
        <v>0.44</v>
      </c>
      <c r="H43" s="3">
        <v>0.8</v>
      </c>
      <c r="J43" s="3">
        <v>3.22</v>
      </c>
      <c r="K43" s="3" t="s">
        <v>2173</v>
      </c>
      <c r="L43" s="3" t="s">
        <v>2173</v>
      </c>
      <c r="O43">
        <v>99.56</v>
      </c>
    </row>
    <row r="45" spans="1:15" x14ac:dyDescent="0.15">
      <c r="E45" s="3" t="s">
        <v>2237</v>
      </c>
      <c r="F45" s="3" t="s">
        <v>2238</v>
      </c>
      <c r="G45" s="3" t="s">
        <v>2239</v>
      </c>
      <c r="H45" s="3" t="s">
        <v>2240</v>
      </c>
      <c r="I45" s="3" t="s">
        <v>2241</v>
      </c>
      <c r="J45" s="3" t="s">
        <v>2242</v>
      </c>
      <c r="K45" s="3" t="s">
        <v>2243</v>
      </c>
      <c r="L45" s="3" t="s">
        <v>2244</v>
      </c>
      <c r="M45" s="3" t="s">
        <v>2245</v>
      </c>
      <c r="O45" t="s">
        <v>2246</v>
      </c>
    </row>
    <row r="46" spans="1:15" x14ac:dyDescent="0.15">
      <c r="G46" s="3" t="s">
        <v>2288</v>
      </c>
    </row>
    <row r="47" spans="1:15" x14ac:dyDescent="0.15">
      <c r="G47" s="3" t="s">
        <v>2289</v>
      </c>
    </row>
    <row r="49" spans="6:6" x14ac:dyDescent="0.15">
      <c r="F49" s="3" t="s">
        <v>1003</v>
      </c>
    </row>
  </sheetData>
  <phoneticPr fontId="3"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8A70-D979-EC44-8179-B6652D2318E6}">
  <dimension ref="A1:R107"/>
  <sheetViews>
    <sheetView topLeftCell="A84" zoomScale="150" zoomScaleNormal="150" workbookViewId="0">
      <selection activeCell="A88" sqref="A88"/>
    </sheetView>
  </sheetViews>
  <sheetFormatPr baseColWidth="10" defaultRowHeight="13" x14ac:dyDescent="0.15"/>
  <cols>
    <col min="1" max="1" width="10.83203125" style="8"/>
    <col min="2" max="2" width="38.6640625" bestFit="1" customWidth="1"/>
    <col min="3" max="3" width="15" bestFit="1" customWidth="1"/>
    <col min="4" max="9" width="10.83203125" style="3"/>
  </cols>
  <sheetData>
    <row r="1" spans="1:13" ht="14" thickBot="1" x14ac:dyDescent="0.2"/>
    <row r="2" spans="1:13" ht="17" thickBot="1" x14ac:dyDescent="0.2">
      <c r="A2" s="104" t="s">
        <v>4904</v>
      </c>
    </row>
    <row r="4" spans="1:13" x14ac:dyDescent="0.15">
      <c r="C4" s="1" t="s">
        <v>1519</v>
      </c>
      <c r="D4" s="2" t="s">
        <v>2161</v>
      </c>
      <c r="E4" s="2" t="s">
        <v>2162</v>
      </c>
      <c r="F4" s="2" t="s">
        <v>2164</v>
      </c>
      <c r="G4" s="2" t="s">
        <v>2163</v>
      </c>
      <c r="H4" s="2" t="s">
        <v>2166</v>
      </c>
      <c r="I4" s="2" t="s">
        <v>2171</v>
      </c>
      <c r="J4" s="2" t="s">
        <v>2168</v>
      </c>
      <c r="K4" s="2" t="s">
        <v>2295</v>
      </c>
      <c r="L4" s="2"/>
      <c r="M4" s="16" t="s">
        <v>1270</v>
      </c>
    </row>
    <row r="5" spans="1:13" x14ac:dyDescent="0.15">
      <c r="A5" s="17" t="s">
        <v>1279</v>
      </c>
      <c r="B5" s="13" t="s">
        <v>2483</v>
      </c>
      <c r="C5" s="13" t="s">
        <v>2484</v>
      </c>
      <c r="D5" s="3">
        <v>94.7</v>
      </c>
      <c r="E5" s="3">
        <v>4.7</v>
      </c>
      <c r="H5" s="3">
        <v>0.26</v>
      </c>
      <c r="I5" s="3">
        <v>0.17</v>
      </c>
      <c r="J5">
        <v>0.14000000000000001</v>
      </c>
      <c r="K5">
        <f>SUM(D5:J5)</f>
        <v>99.970000000000013</v>
      </c>
      <c r="M5" s="13" t="s">
        <v>2501</v>
      </c>
    </row>
    <row r="6" spans="1:13" x14ac:dyDescent="0.15">
      <c r="A6" s="17" t="s">
        <v>1280</v>
      </c>
      <c r="B6" s="13" t="s">
        <v>2485</v>
      </c>
      <c r="C6" s="13" t="s">
        <v>2484</v>
      </c>
      <c r="D6" s="3">
        <v>92.4</v>
      </c>
      <c r="E6" s="3">
        <v>5.2</v>
      </c>
      <c r="H6" s="3">
        <v>0.42</v>
      </c>
      <c r="I6" s="3">
        <v>0.33</v>
      </c>
      <c r="J6">
        <v>1.39</v>
      </c>
      <c r="K6">
        <f t="shared" ref="K6:K15" si="0">SUM(D6:J6)</f>
        <v>99.740000000000009</v>
      </c>
      <c r="M6" s="13" t="s">
        <v>2502</v>
      </c>
    </row>
    <row r="7" spans="1:13" x14ac:dyDescent="0.15">
      <c r="A7" s="17" t="s">
        <v>1285</v>
      </c>
      <c r="B7" s="13" t="s">
        <v>2404</v>
      </c>
      <c r="C7" s="13" t="s">
        <v>2486</v>
      </c>
      <c r="D7" s="3">
        <v>92.9</v>
      </c>
      <c r="E7" s="3">
        <v>6.7</v>
      </c>
      <c r="H7" s="3">
        <v>0.2</v>
      </c>
      <c r="K7">
        <f t="shared" si="0"/>
        <v>99.800000000000011</v>
      </c>
      <c r="M7" s="13"/>
    </row>
    <row r="8" spans="1:13" x14ac:dyDescent="0.15">
      <c r="A8" s="17" t="s">
        <v>1287</v>
      </c>
      <c r="B8" s="13" t="s">
        <v>2487</v>
      </c>
      <c r="C8" s="13" t="s">
        <v>2431</v>
      </c>
      <c r="D8" s="3">
        <v>92.72</v>
      </c>
      <c r="E8" s="3">
        <v>6.44</v>
      </c>
      <c r="H8" s="3">
        <v>0.84</v>
      </c>
      <c r="K8">
        <f t="shared" si="0"/>
        <v>100</v>
      </c>
      <c r="M8" s="13"/>
    </row>
    <row r="9" spans="1:13" x14ac:dyDescent="0.15">
      <c r="A9" s="17" t="s">
        <v>1290</v>
      </c>
      <c r="B9" s="13" t="s">
        <v>2488</v>
      </c>
      <c r="C9" s="13" t="s">
        <v>2489</v>
      </c>
      <c r="D9" s="3">
        <v>90.21</v>
      </c>
      <c r="E9" s="3">
        <v>9.0299999999999994</v>
      </c>
      <c r="H9" s="3">
        <v>0.75</v>
      </c>
      <c r="K9">
        <f t="shared" si="0"/>
        <v>99.99</v>
      </c>
      <c r="M9" s="13"/>
    </row>
    <row r="10" spans="1:13" x14ac:dyDescent="0.15">
      <c r="A10" s="17" t="s">
        <v>1293</v>
      </c>
      <c r="B10" t="s">
        <v>2490</v>
      </c>
      <c r="C10" s="13" t="s">
        <v>2484</v>
      </c>
      <c r="D10" s="3">
        <v>87.1</v>
      </c>
      <c r="E10" s="3">
        <v>11.64</v>
      </c>
      <c r="H10" s="3">
        <v>0.24</v>
      </c>
      <c r="I10" s="3">
        <v>0.33</v>
      </c>
      <c r="K10">
        <f t="shared" si="0"/>
        <v>99.309999999999988</v>
      </c>
      <c r="M10" s="13" t="s">
        <v>2503</v>
      </c>
    </row>
    <row r="11" spans="1:13" x14ac:dyDescent="0.15">
      <c r="A11" s="17" t="s">
        <v>1298</v>
      </c>
      <c r="B11" t="s">
        <v>2491</v>
      </c>
      <c r="C11" s="13" t="s">
        <v>2492</v>
      </c>
      <c r="D11" s="3">
        <v>79.650000000000006</v>
      </c>
      <c r="E11" s="3">
        <v>9.32</v>
      </c>
      <c r="F11" s="3">
        <v>7.67</v>
      </c>
      <c r="H11" s="3">
        <v>2.96</v>
      </c>
      <c r="K11">
        <f t="shared" si="0"/>
        <v>99.6</v>
      </c>
    </row>
    <row r="12" spans="1:13" x14ac:dyDescent="0.15">
      <c r="A12" s="17" t="s">
        <v>2453</v>
      </c>
      <c r="B12" t="s">
        <v>2493</v>
      </c>
      <c r="C12" s="13" t="s">
        <v>2494</v>
      </c>
      <c r="D12" s="3">
        <v>70.099999999999994</v>
      </c>
      <c r="E12" s="3">
        <v>5.8</v>
      </c>
      <c r="F12" s="3">
        <v>23.83</v>
      </c>
      <c r="H12" s="14" t="s">
        <v>2148</v>
      </c>
      <c r="K12">
        <f t="shared" si="0"/>
        <v>99.72999999999999</v>
      </c>
    </row>
    <row r="13" spans="1:13" x14ac:dyDescent="0.15">
      <c r="A13" s="17" t="s">
        <v>2454</v>
      </c>
      <c r="B13" s="13" t="s">
        <v>2495</v>
      </c>
      <c r="C13" s="13" t="s">
        <v>2496</v>
      </c>
      <c r="D13" s="3">
        <v>84.31</v>
      </c>
      <c r="E13" s="3">
        <v>0.9</v>
      </c>
      <c r="F13" s="3">
        <v>3.09</v>
      </c>
      <c r="G13" s="3">
        <v>10.93</v>
      </c>
      <c r="K13">
        <f t="shared" si="0"/>
        <v>99.230000000000018</v>
      </c>
    </row>
    <row r="14" spans="1:13" x14ac:dyDescent="0.15">
      <c r="A14" s="17" t="s">
        <v>2497</v>
      </c>
      <c r="B14" s="13" t="s">
        <v>2498</v>
      </c>
      <c r="C14" s="13" t="s">
        <v>2489</v>
      </c>
      <c r="D14" s="3">
        <v>79.849999999999994</v>
      </c>
      <c r="E14" s="3">
        <v>2.65</v>
      </c>
      <c r="F14" s="3">
        <v>4.2</v>
      </c>
      <c r="G14" s="3">
        <v>9.9499999999999993</v>
      </c>
      <c r="H14" s="3">
        <v>3.53</v>
      </c>
      <c r="K14">
        <f t="shared" si="0"/>
        <v>100.18</v>
      </c>
    </row>
    <row r="15" spans="1:13" x14ac:dyDescent="0.15">
      <c r="A15" s="17" t="s">
        <v>2499</v>
      </c>
      <c r="B15" s="13" t="s">
        <v>2500</v>
      </c>
      <c r="C15" s="13" t="s">
        <v>2496</v>
      </c>
      <c r="D15" s="3">
        <v>68.69</v>
      </c>
      <c r="E15" s="3">
        <v>3.8</v>
      </c>
      <c r="F15" s="3">
        <v>4.0199999999999996</v>
      </c>
      <c r="G15" s="3">
        <v>20.89</v>
      </c>
      <c r="H15" s="3">
        <v>2.31</v>
      </c>
      <c r="K15">
        <f t="shared" si="0"/>
        <v>99.71</v>
      </c>
    </row>
    <row r="17" spans="1:18" x14ac:dyDescent="0.15">
      <c r="A17" s="18" t="s">
        <v>4856</v>
      </c>
    </row>
    <row r="19" spans="1:18" s="1" customFormat="1" x14ac:dyDescent="0.15">
      <c r="A19" s="16"/>
      <c r="C19" s="1" t="s">
        <v>1519</v>
      </c>
      <c r="D19" s="2" t="s">
        <v>2161</v>
      </c>
      <c r="E19" s="2" t="s">
        <v>2162</v>
      </c>
      <c r="F19" s="2" t="s">
        <v>2164</v>
      </c>
      <c r="G19" s="2" t="s">
        <v>2163</v>
      </c>
      <c r="H19" s="2" t="s">
        <v>4873</v>
      </c>
      <c r="I19" s="2" t="s">
        <v>4874</v>
      </c>
      <c r="K19" s="1" t="s">
        <v>2246</v>
      </c>
    </row>
    <row r="20" spans="1:18" x14ac:dyDescent="0.15">
      <c r="A20" s="8">
        <v>1</v>
      </c>
      <c r="B20" s="98" t="s">
        <v>4857</v>
      </c>
      <c r="C20" s="98" t="s">
        <v>3235</v>
      </c>
      <c r="D20" s="3">
        <v>99.71</v>
      </c>
      <c r="E20" s="100" t="s">
        <v>3845</v>
      </c>
      <c r="F20" s="100" t="s">
        <v>3845</v>
      </c>
      <c r="G20" s="100" t="s">
        <v>3845</v>
      </c>
      <c r="H20" s="100" t="s">
        <v>3845</v>
      </c>
      <c r="I20" s="3">
        <v>0.28999999999999998</v>
      </c>
      <c r="K20">
        <f>SUM(D20:I20)</f>
        <v>100</v>
      </c>
    </row>
    <row r="21" spans="1:18" x14ac:dyDescent="0.15">
      <c r="A21" s="8">
        <v>2</v>
      </c>
      <c r="B21" s="98" t="s">
        <v>4858</v>
      </c>
      <c r="C21" s="98" t="s">
        <v>3235</v>
      </c>
      <c r="D21" s="3">
        <v>91.79</v>
      </c>
      <c r="E21" s="3">
        <v>8.17</v>
      </c>
      <c r="F21" s="100" t="s">
        <v>3845</v>
      </c>
      <c r="G21" s="100" t="s">
        <v>3845</v>
      </c>
      <c r="H21" s="100" t="s">
        <v>3845</v>
      </c>
      <c r="I21" s="100" t="s">
        <v>3845</v>
      </c>
      <c r="K21">
        <f t="shared" ref="K21:K84" si="1">SUM(D21:I21)</f>
        <v>99.960000000000008</v>
      </c>
    </row>
    <row r="22" spans="1:18" x14ac:dyDescent="0.15">
      <c r="A22" s="8">
        <v>3</v>
      </c>
      <c r="B22" s="98" t="s">
        <v>4859</v>
      </c>
      <c r="C22" s="98" t="s">
        <v>3235</v>
      </c>
      <c r="D22" s="3">
        <v>89.93</v>
      </c>
      <c r="E22" s="3">
        <v>9.19</v>
      </c>
      <c r="F22" s="100" t="s">
        <v>3845</v>
      </c>
      <c r="G22" s="100" t="s">
        <v>3845</v>
      </c>
      <c r="H22" s="100" t="s">
        <v>3845</v>
      </c>
      <c r="I22" s="3">
        <v>0.56999999999999995</v>
      </c>
      <c r="K22">
        <f t="shared" si="1"/>
        <v>99.69</v>
      </c>
      <c r="P22" s="108"/>
      <c r="Q22" s="108"/>
      <c r="R22" s="108"/>
    </row>
    <row r="23" spans="1:18" x14ac:dyDescent="0.15">
      <c r="A23" s="8">
        <v>4</v>
      </c>
      <c r="B23" s="98" t="s">
        <v>4860</v>
      </c>
      <c r="C23" s="98" t="s">
        <v>834</v>
      </c>
      <c r="D23" s="3">
        <v>90.52</v>
      </c>
      <c r="E23" s="3">
        <v>9.48</v>
      </c>
      <c r="F23" s="100" t="s">
        <v>3845</v>
      </c>
      <c r="G23" s="100" t="s">
        <v>3845</v>
      </c>
      <c r="H23" s="100" t="s">
        <v>3845</v>
      </c>
      <c r="I23" s="100" t="s">
        <v>3845</v>
      </c>
      <c r="K23">
        <f t="shared" si="1"/>
        <v>100</v>
      </c>
      <c r="P23" s="108"/>
      <c r="Q23" s="108"/>
      <c r="R23" s="108"/>
    </row>
    <row r="24" spans="1:18" x14ac:dyDescent="0.15">
      <c r="A24" s="8">
        <v>5</v>
      </c>
      <c r="B24" s="98" t="s">
        <v>4861</v>
      </c>
      <c r="C24" s="98" t="s">
        <v>834</v>
      </c>
      <c r="D24" s="3">
        <v>90.44</v>
      </c>
      <c r="E24" s="3">
        <v>9.56</v>
      </c>
      <c r="F24" s="100" t="s">
        <v>3845</v>
      </c>
      <c r="G24" s="100" t="s">
        <v>3845</v>
      </c>
      <c r="H24" s="100" t="s">
        <v>3845</v>
      </c>
      <c r="I24" s="100" t="s">
        <v>3845</v>
      </c>
      <c r="K24">
        <f t="shared" si="1"/>
        <v>100</v>
      </c>
      <c r="P24" s="108"/>
      <c r="Q24" s="108"/>
      <c r="R24" s="108"/>
    </row>
    <row r="25" spans="1:18" x14ac:dyDescent="0.15">
      <c r="A25" s="8">
        <v>6</v>
      </c>
      <c r="B25" s="98" t="s">
        <v>4862</v>
      </c>
      <c r="C25" s="98" t="s">
        <v>3235</v>
      </c>
      <c r="D25" s="3">
        <v>89.69</v>
      </c>
      <c r="E25" s="3">
        <v>9.58</v>
      </c>
      <c r="F25" s="100" t="s">
        <v>3845</v>
      </c>
      <c r="G25" s="100" t="s">
        <v>3845</v>
      </c>
      <c r="H25" s="100" t="s">
        <v>3845</v>
      </c>
      <c r="I25" s="3">
        <v>0.33</v>
      </c>
      <c r="K25">
        <f t="shared" si="1"/>
        <v>99.6</v>
      </c>
      <c r="P25" s="108"/>
      <c r="Q25" s="108"/>
      <c r="R25" s="108"/>
    </row>
    <row r="26" spans="1:18" x14ac:dyDescent="0.15">
      <c r="A26" s="8">
        <v>7</v>
      </c>
      <c r="B26" s="98" t="s">
        <v>4859</v>
      </c>
      <c r="C26" s="98" t="s">
        <v>3235</v>
      </c>
      <c r="D26" s="3">
        <v>90.18</v>
      </c>
      <c r="E26" s="3">
        <v>9.81</v>
      </c>
      <c r="F26" s="100" t="s">
        <v>3845</v>
      </c>
      <c r="G26" s="100" t="s">
        <v>3845</v>
      </c>
      <c r="H26" s="100" t="s">
        <v>3845</v>
      </c>
      <c r="I26" s="100" t="s">
        <v>3845</v>
      </c>
      <c r="K26">
        <f t="shared" si="1"/>
        <v>99.990000000000009</v>
      </c>
      <c r="P26" s="108"/>
      <c r="Q26" s="108"/>
      <c r="R26" s="108"/>
    </row>
    <row r="27" spans="1:18" x14ac:dyDescent="0.15">
      <c r="A27" s="8">
        <v>8</v>
      </c>
      <c r="B27" s="98" t="s">
        <v>4863</v>
      </c>
      <c r="C27" s="98" t="s">
        <v>2789</v>
      </c>
      <c r="D27" s="3">
        <v>90</v>
      </c>
      <c r="E27" s="3">
        <v>10</v>
      </c>
      <c r="F27" s="100" t="s">
        <v>3845</v>
      </c>
      <c r="G27" s="100" t="s">
        <v>3845</v>
      </c>
      <c r="H27" s="100" t="s">
        <v>3845</v>
      </c>
      <c r="I27" s="100" t="s">
        <v>3845</v>
      </c>
      <c r="K27">
        <f t="shared" si="1"/>
        <v>100</v>
      </c>
      <c r="P27" s="108"/>
      <c r="Q27" s="108"/>
      <c r="R27" s="108"/>
    </row>
    <row r="28" spans="1:18" x14ac:dyDescent="0.15">
      <c r="A28" s="8">
        <v>9</v>
      </c>
      <c r="B28" s="98" t="s">
        <v>4858</v>
      </c>
      <c r="C28" s="98" t="s">
        <v>3235</v>
      </c>
      <c r="D28" s="3">
        <v>89.62</v>
      </c>
      <c r="E28" s="3">
        <v>10.02</v>
      </c>
      <c r="F28" s="100" t="s">
        <v>3845</v>
      </c>
      <c r="G28" s="100" t="s">
        <v>3845</v>
      </c>
      <c r="H28" s="100" t="s">
        <v>3845</v>
      </c>
      <c r="I28" s="3">
        <v>0.44</v>
      </c>
      <c r="K28">
        <f t="shared" si="1"/>
        <v>100.08</v>
      </c>
      <c r="P28" s="108"/>
      <c r="Q28" s="108"/>
      <c r="R28" s="108"/>
    </row>
    <row r="29" spans="1:18" x14ac:dyDescent="0.15">
      <c r="A29" s="8">
        <v>10</v>
      </c>
      <c r="B29" s="98" t="s">
        <v>4864</v>
      </c>
      <c r="C29" s="98" t="s">
        <v>834</v>
      </c>
      <c r="D29" s="3">
        <v>89.29</v>
      </c>
      <c r="E29" s="3">
        <v>10.71</v>
      </c>
      <c r="F29" s="100" t="s">
        <v>3845</v>
      </c>
      <c r="G29" s="100" t="s">
        <v>3845</v>
      </c>
      <c r="H29" s="100" t="s">
        <v>3845</v>
      </c>
      <c r="I29" s="100" t="s">
        <v>3845</v>
      </c>
      <c r="K29">
        <f t="shared" si="1"/>
        <v>100</v>
      </c>
      <c r="P29" s="108"/>
      <c r="Q29" s="108"/>
      <c r="R29" s="108"/>
    </row>
    <row r="30" spans="1:18" x14ac:dyDescent="0.15">
      <c r="A30" s="8">
        <v>11</v>
      </c>
      <c r="B30" s="98" t="s">
        <v>4861</v>
      </c>
      <c r="C30" s="98" t="s">
        <v>834</v>
      </c>
      <c r="D30" s="3">
        <v>88.02</v>
      </c>
      <c r="E30" s="3">
        <v>11.98</v>
      </c>
      <c r="F30" s="100" t="s">
        <v>3845</v>
      </c>
      <c r="G30" s="100" t="s">
        <v>3845</v>
      </c>
      <c r="H30" s="100" t="s">
        <v>3845</v>
      </c>
      <c r="I30" s="100" t="s">
        <v>3845</v>
      </c>
      <c r="K30">
        <f t="shared" si="1"/>
        <v>100</v>
      </c>
      <c r="P30" s="108"/>
      <c r="Q30" s="108"/>
      <c r="R30" s="108"/>
    </row>
    <row r="31" spans="1:18" x14ac:dyDescent="0.15">
      <c r="A31" s="8">
        <v>12</v>
      </c>
      <c r="B31" s="98" t="s">
        <v>4863</v>
      </c>
      <c r="C31" s="98" t="s">
        <v>2053</v>
      </c>
      <c r="D31" s="3">
        <v>88</v>
      </c>
      <c r="E31" s="3">
        <v>12</v>
      </c>
      <c r="F31" s="100" t="s">
        <v>3845</v>
      </c>
      <c r="G31" s="100" t="s">
        <v>3845</v>
      </c>
      <c r="H31" s="100" t="s">
        <v>3845</v>
      </c>
      <c r="I31" s="100" t="s">
        <v>3845</v>
      </c>
      <c r="K31">
        <f t="shared" si="1"/>
        <v>100</v>
      </c>
      <c r="P31" s="108"/>
      <c r="Q31" s="108"/>
      <c r="R31" s="108"/>
    </row>
    <row r="32" spans="1:18" x14ac:dyDescent="0.15">
      <c r="A32" s="8">
        <v>13</v>
      </c>
      <c r="B32" s="98" t="s">
        <v>4863</v>
      </c>
      <c r="C32" s="98" t="s">
        <v>2789</v>
      </c>
      <c r="D32" s="3">
        <v>86</v>
      </c>
      <c r="E32" s="3">
        <v>14</v>
      </c>
      <c r="F32" s="100" t="s">
        <v>3845</v>
      </c>
      <c r="G32" s="100" t="s">
        <v>3845</v>
      </c>
      <c r="H32" s="100" t="s">
        <v>3845</v>
      </c>
      <c r="I32" s="100" t="s">
        <v>3845</v>
      </c>
      <c r="K32">
        <f t="shared" si="1"/>
        <v>100</v>
      </c>
      <c r="P32" s="108"/>
      <c r="Q32" s="108"/>
      <c r="R32" s="108"/>
    </row>
    <row r="33" spans="1:18" x14ac:dyDescent="0.15">
      <c r="A33" s="8">
        <v>14</v>
      </c>
      <c r="B33" s="98" t="s">
        <v>4865</v>
      </c>
      <c r="C33" s="98" t="s">
        <v>834</v>
      </c>
      <c r="D33" s="3">
        <v>82.8</v>
      </c>
      <c r="E33" s="3">
        <v>17.2</v>
      </c>
      <c r="F33" s="100" t="s">
        <v>3845</v>
      </c>
      <c r="G33" s="100" t="s">
        <v>3845</v>
      </c>
      <c r="H33" s="100" t="s">
        <v>3845</v>
      </c>
      <c r="I33" s="100" t="s">
        <v>3845</v>
      </c>
      <c r="K33">
        <f t="shared" si="1"/>
        <v>100</v>
      </c>
      <c r="P33" s="108"/>
      <c r="Q33" s="108"/>
      <c r="R33" s="108"/>
    </row>
    <row r="34" spans="1:18" x14ac:dyDescent="0.15">
      <c r="A34" s="8">
        <v>15</v>
      </c>
      <c r="B34" s="98" t="s">
        <v>4866</v>
      </c>
      <c r="C34" s="98" t="s">
        <v>834</v>
      </c>
      <c r="D34" s="3">
        <v>81.239999999999995</v>
      </c>
      <c r="E34" s="3">
        <v>18.75</v>
      </c>
      <c r="F34" s="100" t="s">
        <v>3845</v>
      </c>
      <c r="G34" s="100" t="s">
        <v>3845</v>
      </c>
      <c r="H34" s="100" t="s">
        <v>3845</v>
      </c>
      <c r="I34" s="100" t="s">
        <v>3845</v>
      </c>
      <c r="K34">
        <f>SUM(D34:I34)</f>
        <v>99.99</v>
      </c>
      <c r="P34" s="108"/>
      <c r="Q34" s="108"/>
      <c r="R34" s="108"/>
    </row>
    <row r="35" spans="1:18" x14ac:dyDescent="0.15">
      <c r="A35" s="8">
        <v>16</v>
      </c>
      <c r="B35" s="98" t="s">
        <v>4865</v>
      </c>
      <c r="C35" s="98" t="s">
        <v>834</v>
      </c>
      <c r="D35" s="3">
        <v>80.290000000000006</v>
      </c>
      <c r="E35" s="3">
        <v>19.71</v>
      </c>
      <c r="F35" s="100" t="s">
        <v>3845</v>
      </c>
      <c r="G35" s="100" t="s">
        <v>3845</v>
      </c>
      <c r="H35" s="100" t="s">
        <v>3845</v>
      </c>
      <c r="I35" s="100" t="s">
        <v>3845</v>
      </c>
      <c r="K35">
        <f t="shared" si="1"/>
        <v>100</v>
      </c>
      <c r="P35" s="108"/>
      <c r="Q35" s="108"/>
      <c r="R35" s="108"/>
    </row>
    <row r="36" spans="1:18" x14ac:dyDescent="0.15">
      <c r="A36" s="8">
        <v>17</v>
      </c>
      <c r="B36" s="98" t="s">
        <v>4867</v>
      </c>
      <c r="C36" s="98" t="s">
        <v>834</v>
      </c>
      <c r="D36" s="3">
        <v>74.900000000000006</v>
      </c>
      <c r="E36" s="3">
        <v>25.1</v>
      </c>
      <c r="F36" s="100" t="s">
        <v>3845</v>
      </c>
      <c r="G36" s="100" t="s">
        <v>3845</v>
      </c>
      <c r="H36" s="100" t="s">
        <v>3845</v>
      </c>
      <c r="I36" s="100" t="s">
        <v>3845</v>
      </c>
      <c r="K36">
        <f t="shared" si="1"/>
        <v>100</v>
      </c>
      <c r="P36" s="108"/>
      <c r="Q36" s="108"/>
      <c r="R36" s="108"/>
    </row>
    <row r="37" spans="1:18" x14ac:dyDescent="0.15">
      <c r="A37" s="8">
        <v>18</v>
      </c>
      <c r="B37" s="98" t="s">
        <v>4868</v>
      </c>
      <c r="C37" s="98" t="s">
        <v>4871</v>
      </c>
      <c r="D37" s="3">
        <v>75.55</v>
      </c>
      <c r="E37" s="3">
        <v>23.52</v>
      </c>
      <c r="F37" s="3">
        <v>0.47</v>
      </c>
      <c r="G37" s="100" t="s">
        <v>3845</v>
      </c>
      <c r="H37" s="100" t="s">
        <v>3845</v>
      </c>
      <c r="I37" s="100" t="s">
        <v>3845</v>
      </c>
      <c r="K37">
        <f t="shared" si="1"/>
        <v>99.539999999999992</v>
      </c>
      <c r="P37" s="108"/>
      <c r="Q37" s="108"/>
      <c r="R37" s="108"/>
    </row>
    <row r="38" spans="1:18" x14ac:dyDescent="0.15">
      <c r="A38" s="8">
        <v>19</v>
      </c>
      <c r="B38" s="98" t="s">
        <v>4869</v>
      </c>
      <c r="C38" s="98" t="s">
        <v>3235</v>
      </c>
      <c r="D38" s="3">
        <v>90.68</v>
      </c>
      <c r="E38" s="3">
        <v>7.43</v>
      </c>
      <c r="F38" s="3">
        <v>1.28</v>
      </c>
      <c r="G38" s="100" t="s">
        <v>3845</v>
      </c>
      <c r="H38" s="100" t="s">
        <v>3845</v>
      </c>
      <c r="I38" s="100" t="s">
        <v>3845</v>
      </c>
      <c r="K38">
        <f t="shared" si="1"/>
        <v>99.390000000000015</v>
      </c>
      <c r="P38" s="108"/>
      <c r="Q38" s="108"/>
      <c r="R38" s="108"/>
    </row>
    <row r="39" spans="1:18" x14ac:dyDescent="0.15">
      <c r="A39" s="8">
        <v>20</v>
      </c>
      <c r="B39" s="98" t="s">
        <v>4869</v>
      </c>
      <c r="C39" s="98" t="s">
        <v>3235</v>
      </c>
      <c r="D39" s="3">
        <v>83.61</v>
      </c>
      <c r="E39" s="3">
        <v>10.79</v>
      </c>
      <c r="F39" s="3">
        <v>3.2</v>
      </c>
      <c r="G39" s="100" t="s">
        <v>3845</v>
      </c>
      <c r="H39" s="100" t="s">
        <v>3845</v>
      </c>
      <c r="I39" s="100" t="s">
        <v>3845</v>
      </c>
      <c r="K39">
        <f t="shared" si="1"/>
        <v>97.600000000000009</v>
      </c>
      <c r="P39" s="108"/>
      <c r="Q39" s="108"/>
      <c r="R39" s="108"/>
    </row>
    <row r="40" spans="1:18" x14ac:dyDescent="0.15">
      <c r="A40" s="8">
        <v>21</v>
      </c>
      <c r="B40" s="98" t="s">
        <v>4868</v>
      </c>
      <c r="C40" s="98" t="s">
        <v>4871</v>
      </c>
      <c r="D40" s="3">
        <v>79.930000000000007</v>
      </c>
      <c r="E40" s="3">
        <v>15.73</v>
      </c>
      <c r="F40" s="3">
        <v>3.5</v>
      </c>
      <c r="G40" s="100" t="s">
        <v>3845</v>
      </c>
      <c r="H40" s="100" t="s">
        <v>3845</v>
      </c>
      <c r="I40" s="100" t="s">
        <v>3845</v>
      </c>
      <c r="K40">
        <f t="shared" si="1"/>
        <v>99.160000000000011</v>
      </c>
      <c r="P40" s="109"/>
      <c r="Q40" s="108"/>
      <c r="R40" s="109"/>
    </row>
    <row r="41" spans="1:18" x14ac:dyDescent="0.15">
      <c r="A41" s="8">
        <v>22</v>
      </c>
      <c r="B41" s="98" t="s">
        <v>4870</v>
      </c>
      <c r="C41" s="98" t="s">
        <v>4872</v>
      </c>
      <c r="D41" s="3">
        <v>77.77</v>
      </c>
      <c r="E41" s="3">
        <v>19.61</v>
      </c>
      <c r="F41" s="3">
        <v>1.18</v>
      </c>
      <c r="G41" s="3">
        <v>1.44</v>
      </c>
      <c r="H41" s="100" t="s">
        <v>3845</v>
      </c>
      <c r="I41" s="100" t="s">
        <v>3845</v>
      </c>
      <c r="K41">
        <f t="shared" si="1"/>
        <v>100</v>
      </c>
      <c r="P41" s="109"/>
      <c r="Q41" s="108"/>
      <c r="R41" s="109"/>
    </row>
    <row r="42" spans="1:18" x14ac:dyDescent="0.15">
      <c r="B42" s="98"/>
      <c r="C42" s="98"/>
      <c r="H42" s="100"/>
      <c r="I42" s="100"/>
      <c r="P42" s="109"/>
      <c r="Q42" s="108"/>
      <c r="R42" s="109"/>
    </row>
    <row r="43" spans="1:18" x14ac:dyDescent="0.15">
      <c r="A43" s="16" t="s">
        <v>4947</v>
      </c>
      <c r="I43" s="100"/>
      <c r="N43" s="3"/>
      <c r="P43" s="109"/>
      <c r="Q43" s="108"/>
      <c r="R43" s="109"/>
    </row>
    <row r="44" spans="1:18" x14ac:dyDescent="0.15">
      <c r="A44" s="8">
        <v>1</v>
      </c>
      <c r="B44" s="98" t="s">
        <v>4880</v>
      </c>
      <c r="C44" s="98" t="s">
        <v>3235</v>
      </c>
      <c r="D44" s="3">
        <v>99.71</v>
      </c>
      <c r="E44" s="100" t="s">
        <v>3845</v>
      </c>
      <c r="F44" s="100" t="s">
        <v>3845</v>
      </c>
      <c r="G44" s="100" t="s">
        <v>3845</v>
      </c>
      <c r="I44" s="100">
        <v>0.28999999999999998</v>
      </c>
      <c r="K44">
        <f t="shared" si="1"/>
        <v>100</v>
      </c>
      <c r="N44" s="3"/>
      <c r="P44" s="109"/>
      <c r="Q44" s="108"/>
      <c r="R44" s="109"/>
    </row>
    <row r="45" spans="1:18" x14ac:dyDescent="0.15">
      <c r="A45" s="8">
        <v>2</v>
      </c>
      <c r="B45" s="59" t="s">
        <v>4875</v>
      </c>
      <c r="C45" s="98" t="s">
        <v>2484</v>
      </c>
      <c r="D45" s="3">
        <v>94.7</v>
      </c>
      <c r="E45" s="3">
        <v>4.7</v>
      </c>
      <c r="F45" s="100" t="s">
        <v>3845</v>
      </c>
      <c r="G45" s="100" t="s">
        <v>3845</v>
      </c>
      <c r="I45" s="100">
        <v>0.56999999999999995</v>
      </c>
      <c r="K45">
        <f t="shared" si="1"/>
        <v>99.97</v>
      </c>
      <c r="N45" s="3"/>
      <c r="P45" s="109"/>
      <c r="Q45" s="108"/>
      <c r="R45" s="109"/>
    </row>
    <row r="46" spans="1:18" x14ac:dyDescent="0.15">
      <c r="A46" s="8">
        <v>3</v>
      </c>
      <c r="B46" s="59" t="s">
        <v>4876</v>
      </c>
      <c r="C46" s="98" t="s">
        <v>4901</v>
      </c>
      <c r="D46" s="3">
        <v>92.72</v>
      </c>
      <c r="E46" s="3">
        <v>6.44</v>
      </c>
      <c r="F46" s="100" t="s">
        <v>3845</v>
      </c>
      <c r="G46" s="100" t="s">
        <v>3845</v>
      </c>
      <c r="I46" s="100">
        <v>0.84</v>
      </c>
      <c r="K46">
        <f t="shared" si="1"/>
        <v>100</v>
      </c>
      <c r="N46" s="3"/>
      <c r="P46" s="109"/>
      <c r="Q46" s="108"/>
      <c r="R46" s="109"/>
    </row>
    <row r="47" spans="1:18" x14ac:dyDescent="0.15">
      <c r="A47" s="8">
        <v>4</v>
      </c>
      <c r="B47" s="59" t="s">
        <v>4877</v>
      </c>
      <c r="C47" s="98" t="s">
        <v>2484</v>
      </c>
      <c r="D47" s="3">
        <v>92.4</v>
      </c>
      <c r="E47" s="3">
        <v>5.2</v>
      </c>
      <c r="F47" s="100" t="s">
        <v>3845</v>
      </c>
      <c r="G47" s="100" t="s">
        <v>3845</v>
      </c>
      <c r="I47" s="100">
        <v>2.14</v>
      </c>
      <c r="K47">
        <f t="shared" si="1"/>
        <v>99.740000000000009</v>
      </c>
      <c r="N47" s="3"/>
      <c r="P47" s="109"/>
      <c r="Q47" s="108"/>
      <c r="R47" s="109"/>
    </row>
    <row r="48" spans="1:18" x14ac:dyDescent="0.15">
      <c r="A48" s="8">
        <v>5</v>
      </c>
      <c r="B48" s="59" t="s">
        <v>4878</v>
      </c>
      <c r="C48" s="98" t="s">
        <v>4902</v>
      </c>
      <c r="D48" s="3">
        <v>92.9</v>
      </c>
      <c r="E48" s="3">
        <v>6.7</v>
      </c>
      <c r="F48" s="100" t="s">
        <v>3845</v>
      </c>
      <c r="G48" s="100" t="s">
        <v>3845</v>
      </c>
      <c r="I48" s="100">
        <v>0.2</v>
      </c>
      <c r="K48">
        <f t="shared" si="1"/>
        <v>99.800000000000011</v>
      </c>
      <c r="N48" s="3"/>
      <c r="P48" s="109"/>
      <c r="Q48" s="108"/>
      <c r="R48" s="109"/>
    </row>
    <row r="49" spans="1:18" x14ac:dyDescent="0.15">
      <c r="A49" s="105">
        <v>6</v>
      </c>
      <c r="B49" s="106" t="s">
        <v>4879</v>
      </c>
      <c r="C49" s="106" t="s">
        <v>2051</v>
      </c>
      <c r="D49" s="91">
        <v>91.99</v>
      </c>
      <c r="E49" s="91">
        <v>6.73</v>
      </c>
      <c r="F49" s="91">
        <v>0.69</v>
      </c>
      <c r="G49" s="107" t="s">
        <v>3845</v>
      </c>
      <c r="H49" s="91"/>
      <c r="I49" s="107">
        <v>0.59</v>
      </c>
      <c r="J49" s="83"/>
      <c r="K49" s="83">
        <f t="shared" si="1"/>
        <v>100</v>
      </c>
      <c r="N49" s="3"/>
      <c r="P49" s="109"/>
      <c r="Q49" s="108"/>
      <c r="R49" s="109"/>
    </row>
    <row r="50" spans="1:18" x14ac:dyDescent="0.15">
      <c r="A50" s="8">
        <v>7</v>
      </c>
      <c r="B50" s="59" t="s">
        <v>4881</v>
      </c>
      <c r="C50" s="98" t="s">
        <v>3235</v>
      </c>
      <c r="D50" s="3">
        <v>91.79</v>
      </c>
      <c r="E50" s="3">
        <v>8.17</v>
      </c>
      <c r="F50" s="100" t="s">
        <v>3845</v>
      </c>
      <c r="G50" s="100" t="s">
        <v>3845</v>
      </c>
      <c r="I50" s="100" t="s">
        <v>3845</v>
      </c>
      <c r="K50">
        <f t="shared" si="1"/>
        <v>99.960000000000008</v>
      </c>
      <c r="N50" s="3"/>
      <c r="P50" s="109"/>
      <c r="Q50" s="108"/>
      <c r="R50" s="109"/>
    </row>
    <row r="51" spans="1:18" x14ac:dyDescent="0.15">
      <c r="A51" s="8">
        <v>8</v>
      </c>
      <c r="B51" s="98" t="s">
        <v>4883</v>
      </c>
      <c r="C51" s="98" t="s">
        <v>3235</v>
      </c>
      <c r="D51" s="3">
        <v>90.68</v>
      </c>
      <c r="E51" s="3">
        <v>7.43</v>
      </c>
      <c r="F51" s="3">
        <v>1.28</v>
      </c>
      <c r="G51" s="100" t="s">
        <v>3845</v>
      </c>
      <c r="I51" s="100" t="s">
        <v>3845</v>
      </c>
      <c r="K51">
        <f t="shared" si="1"/>
        <v>99.390000000000015</v>
      </c>
      <c r="N51" s="3"/>
      <c r="P51" s="109"/>
      <c r="Q51" s="108"/>
      <c r="R51" s="109"/>
    </row>
    <row r="52" spans="1:18" x14ac:dyDescent="0.15">
      <c r="A52" s="8">
        <v>9</v>
      </c>
      <c r="B52" s="98" t="s">
        <v>4882</v>
      </c>
      <c r="C52" s="98" t="s">
        <v>834</v>
      </c>
      <c r="D52" s="3">
        <v>90.52</v>
      </c>
      <c r="E52" s="3">
        <v>9.48</v>
      </c>
      <c r="F52" s="100" t="s">
        <v>3845</v>
      </c>
      <c r="G52" s="100" t="s">
        <v>3845</v>
      </c>
      <c r="I52" s="100" t="s">
        <v>3845</v>
      </c>
      <c r="K52">
        <f t="shared" si="1"/>
        <v>100</v>
      </c>
      <c r="N52" s="3"/>
      <c r="P52" s="109"/>
      <c r="Q52" s="108"/>
      <c r="R52" s="109"/>
    </row>
    <row r="53" spans="1:18" x14ac:dyDescent="0.15">
      <c r="A53" s="8">
        <v>10</v>
      </c>
      <c r="B53" s="98" t="s">
        <v>4884</v>
      </c>
      <c r="C53" s="98" t="s">
        <v>834</v>
      </c>
      <c r="D53" s="3">
        <v>90.44</v>
      </c>
      <c r="E53" s="3">
        <v>9.56</v>
      </c>
      <c r="F53" s="100" t="s">
        <v>3845</v>
      </c>
      <c r="G53" s="100" t="s">
        <v>3845</v>
      </c>
      <c r="I53" s="100" t="s">
        <v>3845</v>
      </c>
      <c r="K53">
        <f t="shared" si="1"/>
        <v>100</v>
      </c>
      <c r="N53" s="3"/>
      <c r="P53" s="109"/>
      <c r="Q53" s="108"/>
      <c r="R53" s="109"/>
    </row>
    <row r="54" spans="1:18" x14ac:dyDescent="0.15">
      <c r="A54" s="105">
        <v>11</v>
      </c>
      <c r="B54" s="106" t="s">
        <v>4885</v>
      </c>
      <c r="C54" s="106" t="s">
        <v>4903</v>
      </c>
      <c r="D54" s="91">
        <v>90.33</v>
      </c>
      <c r="E54" s="91">
        <v>9.67</v>
      </c>
      <c r="F54" s="107" t="s">
        <v>3845</v>
      </c>
      <c r="G54" s="107" t="s">
        <v>3845</v>
      </c>
      <c r="H54" s="91"/>
      <c r="I54" s="107" t="s">
        <v>3845</v>
      </c>
      <c r="J54" s="83"/>
      <c r="K54" s="83">
        <f t="shared" si="1"/>
        <v>100</v>
      </c>
      <c r="N54" s="3"/>
      <c r="P54" s="109"/>
      <c r="Q54" s="108"/>
      <c r="R54" s="109"/>
    </row>
    <row r="55" spans="1:18" x14ac:dyDescent="0.15">
      <c r="A55" s="8">
        <v>12</v>
      </c>
      <c r="B55" s="59" t="s">
        <v>4886</v>
      </c>
      <c r="C55" s="98" t="s">
        <v>2489</v>
      </c>
      <c r="D55" s="3">
        <v>90.21</v>
      </c>
      <c r="E55" s="3">
        <v>9.0299999999999994</v>
      </c>
      <c r="F55" s="100" t="s">
        <v>3845</v>
      </c>
      <c r="G55" s="100" t="s">
        <v>3845</v>
      </c>
      <c r="I55" s="3">
        <v>0.75</v>
      </c>
      <c r="K55">
        <f t="shared" si="1"/>
        <v>99.99</v>
      </c>
      <c r="N55" s="3"/>
      <c r="P55" s="109"/>
      <c r="Q55" s="108"/>
      <c r="R55" s="109"/>
    </row>
    <row r="56" spans="1:18" x14ac:dyDescent="0.15">
      <c r="A56" s="8">
        <v>13</v>
      </c>
      <c r="B56" s="98" t="s">
        <v>4887</v>
      </c>
      <c r="C56" s="98" t="s">
        <v>3235</v>
      </c>
      <c r="D56" s="3">
        <v>90.18</v>
      </c>
      <c r="E56" s="3">
        <v>9.81</v>
      </c>
      <c r="F56" s="100" t="s">
        <v>3845</v>
      </c>
      <c r="G56" s="100" t="s">
        <v>3845</v>
      </c>
      <c r="I56" s="100" t="s">
        <v>3845</v>
      </c>
      <c r="K56">
        <f t="shared" si="1"/>
        <v>99.990000000000009</v>
      </c>
      <c r="N56" s="3"/>
      <c r="P56" s="109"/>
      <c r="Q56" s="108"/>
      <c r="R56" s="109"/>
    </row>
    <row r="57" spans="1:18" x14ac:dyDescent="0.15">
      <c r="A57" s="8">
        <v>14</v>
      </c>
      <c r="B57" s="98" t="s">
        <v>4888</v>
      </c>
      <c r="C57" s="98" t="s">
        <v>2789</v>
      </c>
      <c r="D57" s="3">
        <v>90</v>
      </c>
      <c r="E57" s="3">
        <v>10</v>
      </c>
      <c r="F57" s="100" t="s">
        <v>3845</v>
      </c>
      <c r="G57" s="100" t="s">
        <v>3845</v>
      </c>
      <c r="I57" s="100" t="s">
        <v>3845</v>
      </c>
      <c r="K57">
        <f t="shared" si="1"/>
        <v>100</v>
      </c>
      <c r="N57" s="3"/>
      <c r="P57" s="109"/>
      <c r="Q57" s="108"/>
      <c r="R57" s="108"/>
    </row>
    <row r="58" spans="1:18" x14ac:dyDescent="0.15">
      <c r="A58" s="105">
        <v>15</v>
      </c>
      <c r="B58" s="106" t="s">
        <v>4889</v>
      </c>
      <c r="C58" s="106" t="s">
        <v>4903</v>
      </c>
      <c r="D58" s="91">
        <v>89.97</v>
      </c>
      <c r="E58" s="91">
        <v>10.029999999999999</v>
      </c>
      <c r="F58" s="107" t="s">
        <v>3845</v>
      </c>
      <c r="G58" s="107" t="s">
        <v>3845</v>
      </c>
      <c r="H58" s="91"/>
      <c r="I58" s="107" t="s">
        <v>3845</v>
      </c>
      <c r="J58" s="83"/>
      <c r="K58" s="83">
        <f t="shared" si="1"/>
        <v>100</v>
      </c>
      <c r="N58" s="3"/>
      <c r="P58" s="109"/>
      <c r="Q58" s="108"/>
      <c r="R58" s="108"/>
    </row>
    <row r="59" spans="1:18" x14ac:dyDescent="0.15">
      <c r="A59" s="8">
        <v>16</v>
      </c>
      <c r="B59" s="98" t="s">
        <v>4887</v>
      </c>
      <c r="C59" s="98" t="s">
        <v>3235</v>
      </c>
      <c r="D59" s="3">
        <v>89.93</v>
      </c>
      <c r="E59" s="3">
        <v>9.19</v>
      </c>
      <c r="F59" s="100" t="s">
        <v>3845</v>
      </c>
      <c r="G59" s="100" t="s">
        <v>3845</v>
      </c>
      <c r="I59" s="3">
        <v>0.56999999999999995</v>
      </c>
      <c r="K59">
        <f t="shared" si="1"/>
        <v>99.69</v>
      </c>
      <c r="N59" s="3"/>
      <c r="P59" s="109"/>
      <c r="Q59" s="108"/>
      <c r="R59" s="108"/>
    </row>
    <row r="60" spans="1:18" x14ac:dyDescent="0.15">
      <c r="A60" s="8">
        <v>17</v>
      </c>
      <c r="B60" s="98" t="s">
        <v>4890</v>
      </c>
      <c r="C60" s="98" t="s">
        <v>3235</v>
      </c>
      <c r="D60" s="3">
        <v>89.69</v>
      </c>
      <c r="E60" s="3">
        <v>9.58</v>
      </c>
      <c r="F60" s="100" t="s">
        <v>3845</v>
      </c>
      <c r="G60" s="100" t="s">
        <v>3845</v>
      </c>
      <c r="I60" s="3">
        <v>0.33</v>
      </c>
      <c r="K60">
        <f t="shared" si="1"/>
        <v>99.6</v>
      </c>
      <c r="N60" s="109"/>
      <c r="P60" s="109"/>
      <c r="Q60" s="108"/>
      <c r="R60" s="109"/>
    </row>
    <row r="61" spans="1:18" x14ac:dyDescent="0.15">
      <c r="A61" s="8">
        <v>18</v>
      </c>
      <c r="B61" s="98" t="s">
        <v>4881</v>
      </c>
      <c r="C61" s="98" t="s">
        <v>3235</v>
      </c>
      <c r="D61" s="3">
        <v>89.62</v>
      </c>
      <c r="E61" s="3">
        <v>10.02</v>
      </c>
      <c r="F61" s="100" t="s">
        <v>3845</v>
      </c>
      <c r="G61" s="100" t="s">
        <v>3845</v>
      </c>
      <c r="I61" s="3">
        <v>0.44</v>
      </c>
      <c r="K61">
        <f t="shared" si="1"/>
        <v>100.08</v>
      </c>
      <c r="N61" s="109"/>
      <c r="P61" s="109"/>
      <c r="Q61" s="108"/>
      <c r="R61" s="108"/>
    </row>
    <row r="62" spans="1:18" x14ac:dyDescent="0.15">
      <c r="A62" s="105">
        <v>19</v>
      </c>
      <c r="B62" s="106" t="s">
        <v>4891</v>
      </c>
      <c r="C62" s="106" t="s">
        <v>3235</v>
      </c>
      <c r="D62" s="91">
        <v>89.33</v>
      </c>
      <c r="E62" s="91">
        <v>9.18</v>
      </c>
      <c r="F62" s="107" t="s">
        <v>3845</v>
      </c>
      <c r="G62" s="107" t="s">
        <v>3845</v>
      </c>
      <c r="H62" s="91"/>
      <c r="I62" s="91">
        <v>0.56999999999999995</v>
      </c>
      <c r="J62" s="83"/>
      <c r="K62" s="83">
        <f t="shared" si="1"/>
        <v>99.079999999999984</v>
      </c>
      <c r="N62" s="109"/>
      <c r="P62" s="109"/>
      <c r="Q62" s="108"/>
      <c r="R62" s="109"/>
    </row>
    <row r="63" spans="1:18" x14ac:dyDescent="0.15">
      <c r="A63" s="8">
        <v>20</v>
      </c>
      <c r="B63" s="98" t="s">
        <v>4892</v>
      </c>
      <c r="C63" s="98" t="s">
        <v>834</v>
      </c>
      <c r="D63" s="3">
        <v>89.29</v>
      </c>
      <c r="E63" s="3">
        <v>10.71</v>
      </c>
      <c r="F63" s="100" t="s">
        <v>3845</v>
      </c>
      <c r="G63" s="100" t="s">
        <v>3845</v>
      </c>
      <c r="I63" s="100" t="s">
        <v>3845</v>
      </c>
      <c r="K63">
        <f t="shared" si="1"/>
        <v>100</v>
      </c>
      <c r="N63" s="109"/>
      <c r="P63" s="109"/>
      <c r="Q63" s="108"/>
      <c r="R63" s="109"/>
    </row>
    <row r="64" spans="1:18" x14ac:dyDescent="0.15">
      <c r="A64" s="105">
        <v>21</v>
      </c>
      <c r="B64" s="106" t="s">
        <v>4893</v>
      </c>
      <c r="C64" s="106" t="s">
        <v>1520</v>
      </c>
      <c r="D64" s="91">
        <v>89</v>
      </c>
      <c r="E64" s="91">
        <v>11</v>
      </c>
      <c r="F64" s="107" t="s">
        <v>3845</v>
      </c>
      <c r="G64" s="107" t="s">
        <v>3845</v>
      </c>
      <c r="H64" s="91"/>
      <c r="I64" s="107" t="s">
        <v>3845</v>
      </c>
      <c r="J64" s="83"/>
      <c r="K64" s="83">
        <f t="shared" si="1"/>
        <v>100</v>
      </c>
      <c r="N64" s="109"/>
      <c r="P64" s="109"/>
      <c r="Q64" s="108"/>
      <c r="R64" s="109"/>
    </row>
    <row r="65" spans="1:18" x14ac:dyDescent="0.15">
      <c r="A65" s="105">
        <v>22</v>
      </c>
      <c r="B65" s="106" t="s">
        <v>4894</v>
      </c>
      <c r="C65" s="106" t="s">
        <v>1552</v>
      </c>
      <c r="D65" s="91">
        <v>88.88</v>
      </c>
      <c r="E65" s="91">
        <v>11.12</v>
      </c>
      <c r="F65" s="107" t="s">
        <v>3845</v>
      </c>
      <c r="G65" s="107" t="s">
        <v>3845</v>
      </c>
      <c r="H65" s="91"/>
      <c r="I65" s="107" t="s">
        <v>3845</v>
      </c>
      <c r="J65" s="83"/>
      <c r="K65" s="83">
        <f t="shared" si="1"/>
        <v>100</v>
      </c>
      <c r="N65" s="109"/>
      <c r="P65" s="109"/>
      <c r="Q65" s="108"/>
      <c r="R65" s="108"/>
    </row>
    <row r="66" spans="1:18" x14ac:dyDescent="0.15">
      <c r="A66" s="105">
        <v>23</v>
      </c>
      <c r="B66" s="106" t="s">
        <v>4895</v>
      </c>
      <c r="C66" s="106" t="s">
        <v>1552</v>
      </c>
      <c r="D66" s="91">
        <v>88.75</v>
      </c>
      <c r="E66" s="91">
        <v>11.25</v>
      </c>
      <c r="F66" s="107" t="s">
        <v>3845</v>
      </c>
      <c r="G66" s="107" t="s">
        <v>3845</v>
      </c>
      <c r="H66" s="91"/>
      <c r="I66" s="107" t="s">
        <v>3845</v>
      </c>
      <c r="J66" s="83"/>
      <c r="K66" s="83">
        <f t="shared" si="1"/>
        <v>100</v>
      </c>
      <c r="N66" s="109"/>
      <c r="P66" s="109"/>
      <c r="Q66" s="108"/>
      <c r="R66" s="109"/>
    </row>
    <row r="67" spans="1:18" x14ac:dyDescent="0.15">
      <c r="A67" s="8">
        <v>24</v>
      </c>
      <c r="B67" s="98" t="s">
        <v>4884</v>
      </c>
      <c r="C67" s="98" t="s">
        <v>834</v>
      </c>
      <c r="D67" s="3">
        <v>88.02</v>
      </c>
      <c r="E67" s="3">
        <v>11.98</v>
      </c>
      <c r="F67" s="100" t="s">
        <v>3845</v>
      </c>
      <c r="G67" s="100" t="s">
        <v>3845</v>
      </c>
      <c r="I67" s="100" t="s">
        <v>3845</v>
      </c>
      <c r="K67">
        <f t="shared" si="1"/>
        <v>100</v>
      </c>
      <c r="N67" s="3"/>
      <c r="P67" s="109"/>
      <c r="Q67" s="108"/>
      <c r="R67" s="109"/>
    </row>
    <row r="68" spans="1:18" x14ac:dyDescent="0.15">
      <c r="A68" s="8">
        <v>25</v>
      </c>
      <c r="B68" s="98" t="s">
        <v>4888</v>
      </c>
      <c r="C68" s="98" t="s">
        <v>2053</v>
      </c>
      <c r="D68" s="3">
        <v>88</v>
      </c>
      <c r="E68" s="3">
        <v>12</v>
      </c>
      <c r="F68" s="100" t="s">
        <v>3845</v>
      </c>
      <c r="G68" s="100" t="s">
        <v>3845</v>
      </c>
      <c r="I68" s="100" t="s">
        <v>3845</v>
      </c>
      <c r="K68">
        <f t="shared" si="1"/>
        <v>100</v>
      </c>
      <c r="P68" s="109"/>
      <c r="Q68" s="108"/>
      <c r="R68" s="109"/>
    </row>
    <row r="69" spans="1:18" x14ac:dyDescent="0.15">
      <c r="A69" s="8">
        <v>26</v>
      </c>
      <c r="B69" s="59" t="s">
        <v>4896</v>
      </c>
      <c r="C69" s="98" t="s">
        <v>2484</v>
      </c>
      <c r="D69" s="3">
        <v>87.1</v>
      </c>
      <c r="E69" s="3">
        <v>11.64</v>
      </c>
      <c r="F69" s="100" t="s">
        <v>3845</v>
      </c>
      <c r="G69" s="100" t="s">
        <v>3845</v>
      </c>
      <c r="I69" s="100">
        <v>0.56999999999999995</v>
      </c>
      <c r="K69">
        <f t="shared" si="1"/>
        <v>99.309999999999988</v>
      </c>
      <c r="P69" s="109"/>
      <c r="Q69" s="108"/>
      <c r="R69" s="108"/>
    </row>
    <row r="70" spans="1:18" x14ac:dyDescent="0.15">
      <c r="A70" s="8">
        <v>27</v>
      </c>
      <c r="B70" s="98" t="s">
        <v>4888</v>
      </c>
      <c r="C70" s="98" t="s">
        <v>2789</v>
      </c>
      <c r="D70" s="3">
        <v>86</v>
      </c>
      <c r="E70" s="3">
        <v>14</v>
      </c>
      <c r="F70" s="100" t="s">
        <v>3845</v>
      </c>
      <c r="G70" s="100" t="s">
        <v>3845</v>
      </c>
      <c r="I70" s="100" t="s">
        <v>3845</v>
      </c>
      <c r="K70">
        <f t="shared" si="1"/>
        <v>100</v>
      </c>
      <c r="N70" s="3"/>
      <c r="P70" s="109"/>
      <c r="Q70" s="108"/>
      <c r="R70" s="109"/>
    </row>
    <row r="71" spans="1:18" x14ac:dyDescent="0.15">
      <c r="A71" s="8">
        <v>28</v>
      </c>
      <c r="B71" s="59" t="s">
        <v>4897</v>
      </c>
      <c r="C71" s="98" t="s">
        <v>2496</v>
      </c>
      <c r="D71" s="3">
        <v>84.31</v>
      </c>
      <c r="E71" s="3">
        <v>0.9</v>
      </c>
      <c r="F71" s="3">
        <v>3.09</v>
      </c>
      <c r="G71" s="3">
        <v>10.98</v>
      </c>
      <c r="I71" s="100" t="s">
        <v>3845</v>
      </c>
      <c r="K71">
        <f t="shared" si="1"/>
        <v>99.280000000000015</v>
      </c>
      <c r="N71" s="3"/>
      <c r="P71" s="109"/>
      <c r="Q71" s="108"/>
      <c r="R71" s="109"/>
    </row>
    <row r="72" spans="1:18" x14ac:dyDescent="0.15">
      <c r="A72" s="8">
        <v>29</v>
      </c>
      <c r="B72" s="98" t="s">
        <v>4883</v>
      </c>
      <c r="C72" s="98" t="s">
        <v>3235</v>
      </c>
      <c r="D72" s="3">
        <v>83.61</v>
      </c>
      <c r="E72" s="3">
        <v>10.79</v>
      </c>
      <c r="F72" s="3">
        <v>3.2</v>
      </c>
      <c r="G72" s="100" t="s">
        <v>3845</v>
      </c>
      <c r="I72" s="100" t="s">
        <v>3845</v>
      </c>
      <c r="K72">
        <f t="shared" si="1"/>
        <v>97.600000000000009</v>
      </c>
      <c r="P72" s="109"/>
      <c r="Q72" s="108"/>
      <c r="R72" s="109"/>
    </row>
    <row r="73" spans="1:18" x14ac:dyDescent="0.15">
      <c r="A73" s="8">
        <v>30</v>
      </c>
      <c r="B73" s="98" t="s">
        <v>4898</v>
      </c>
      <c r="C73" s="98" t="s">
        <v>834</v>
      </c>
      <c r="D73" s="3">
        <v>82.8</v>
      </c>
      <c r="E73" s="3">
        <v>17.2</v>
      </c>
      <c r="F73" s="100" t="s">
        <v>3845</v>
      </c>
      <c r="G73" s="100" t="s">
        <v>3845</v>
      </c>
      <c r="I73" s="100" t="s">
        <v>3845</v>
      </c>
      <c r="K73">
        <f t="shared" si="1"/>
        <v>100</v>
      </c>
      <c r="N73" s="3"/>
      <c r="P73" s="109"/>
      <c r="Q73" s="108"/>
      <c r="R73" s="109"/>
    </row>
    <row r="74" spans="1:18" x14ac:dyDescent="0.15">
      <c r="A74" s="8">
        <v>31</v>
      </c>
      <c r="B74" s="98" t="s">
        <v>4899</v>
      </c>
      <c r="C74" s="98" t="s">
        <v>834</v>
      </c>
      <c r="D74" s="3">
        <v>81.239999999999995</v>
      </c>
      <c r="E74" s="3">
        <v>18.760000000000002</v>
      </c>
      <c r="F74" s="100" t="s">
        <v>3845</v>
      </c>
      <c r="G74" s="100" t="s">
        <v>3845</v>
      </c>
      <c r="I74" s="100" t="s">
        <v>3845</v>
      </c>
      <c r="K74">
        <f t="shared" si="1"/>
        <v>100</v>
      </c>
      <c r="N74" s="3"/>
      <c r="P74" s="108"/>
      <c r="Q74" s="108"/>
      <c r="R74" s="108"/>
    </row>
    <row r="75" spans="1:18" x14ac:dyDescent="0.15">
      <c r="A75" s="8">
        <v>32</v>
      </c>
      <c r="B75" s="98" t="s">
        <v>4898</v>
      </c>
      <c r="C75" s="98" t="s">
        <v>834</v>
      </c>
      <c r="D75" s="3">
        <v>80.290000000000006</v>
      </c>
      <c r="E75" s="3">
        <v>19.71</v>
      </c>
      <c r="F75" s="100" t="s">
        <v>3845</v>
      </c>
      <c r="G75" s="100" t="s">
        <v>3845</v>
      </c>
      <c r="I75" s="100" t="s">
        <v>3845</v>
      </c>
      <c r="K75">
        <f t="shared" si="1"/>
        <v>100</v>
      </c>
      <c r="N75" s="3"/>
      <c r="P75" s="109"/>
      <c r="Q75" s="108"/>
      <c r="R75" s="109"/>
    </row>
    <row r="76" spans="1:18" x14ac:dyDescent="0.15">
      <c r="A76" s="8">
        <v>33</v>
      </c>
      <c r="B76" s="98" t="s">
        <v>4900</v>
      </c>
      <c r="C76" s="98" t="s">
        <v>4871</v>
      </c>
      <c r="D76" s="3">
        <v>79.930000000000007</v>
      </c>
      <c r="E76" s="3">
        <v>15.73</v>
      </c>
      <c r="F76" s="3">
        <v>3.5</v>
      </c>
      <c r="G76" s="100" t="s">
        <v>3845</v>
      </c>
      <c r="I76" s="100" t="s">
        <v>3845</v>
      </c>
      <c r="K76">
        <f t="shared" si="1"/>
        <v>99.160000000000011</v>
      </c>
      <c r="N76" s="3"/>
      <c r="P76" s="109"/>
      <c r="Q76" s="108"/>
      <c r="R76" s="109"/>
    </row>
    <row r="77" spans="1:18" x14ac:dyDescent="0.15">
      <c r="A77" s="8">
        <v>34</v>
      </c>
      <c r="B77" s="59" t="s">
        <v>4905</v>
      </c>
      <c r="C77" s="98" t="s">
        <v>4911</v>
      </c>
      <c r="D77" s="3">
        <v>79.849999999999994</v>
      </c>
      <c r="E77" s="3">
        <v>2.65</v>
      </c>
      <c r="F77" s="3">
        <v>4.2</v>
      </c>
      <c r="G77" s="3">
        <v>9.9499999999999993</v>
      </c>
      <c r="I77" s="3">
        <v>3.53</v>
      </c>
      <c r="K77">
        <f t="shared" si="1"/>
        <v>100.18</v>
      </c>
      <c r="N77" s="3"/>
      <c r="P77" s="109"/>
      <c r="Q77" s="108"/>
      <c r="R77" s="109"/>
    </row>
    <row r="78" spans="1:18" x14ac:dyDescent="0.15">
      <c r="A78" s="8">
        <v>35</v>
      </c>
      <c r="B78" s="59" t="s">
        <v>4906</v>
      </c>
      <c r="C78" s="98" t="s">
        <v>2492</v>
      </c>
      <c r="D78" s="3">
        <v>79.650000000000006</v>
      </c>
      <c r="E78" s="3">
        <v>9.32</v>
      </c>
      <c r="F78" s="3">
        <v>7.67</v>
      </c>
      <c r="G78" s="100" t="s">
        <v>3845</v>
      </c>
      <c r="I78" s="3">
        <v>2.96</v>
      </c>
      <c r="K78">
        <f t="shared" si="1"/>
        <v>99.6</v>
      </c>
      <c r="N78" s="3"/>
      <c r="P78" s="109"/>
      <c r="Q78" s="108"/>
      <c r="R78" s="109"/>
    </row>
    <row r="79" spans="1:18" x14ac:dyDescent="0.15">
      <c r="A79" s="8">
        <v>36</v>
      </c>
      <c r="B79" s="98" t="s">
        <v>4907</v>
      </c>
      <c r="C79" s="98" t="s">
        <v>2050</v>
      </c>
      <c r="D79" s="3">
        <v>77.77</v>
      </c>
      <c r="E79" s="3">
        <v>19.61</v>
      </c>
      <c r="F79" s="3">
        <v>1.18</v>
      </c>
      <c r="G79" s="3">
        <v>1.44</v>
      </c>
      <c r="I79" s="100" t="s">
        <v>3845</v>
      </c>
      <c r="K79">
        <f t="shared" si="1"/>
        <v>100</v>
      </c>
      <c r="N79" s="3"/>
      <c r="P79" s="109"/>
      <c r="Q79" s="108"/>
      <c r="R79" s="109"/>
    </row>
    <row r="80" spans="1:18" x14ac:dyDescent="0.15">
      <c r="A80" s="8">
        <v>37</v>
      </c>
      <c r="B80" s="98" t="s">
        <v>4900</v>
      </c>
      <c r="C80" s="98" t="s">
        <v>4871</v>
      </c>
      <c r="D80" s="3">
        <v>75.55</v>
      </c>
      <c r="E80" s="3">
        <v>23.52</v>
      </c>
      <c r="F80" s="3">
        <v>0.47</v>
      </c>
      <c r="G80" s="100" t="s">
        <v>3845</v>
      </c>
      <c r="I80" s="100" t="s">
        <v>3845</v>
      </c>
      <c r="K80">
        <f t="shared" si="1"/>
        <v>99.539999999999992</v>
      </c>
      <c r="N80" s="3"/>
      <c r="P80" s="3"/>
    </row>
    <row r="81" spans="1:16" x14ac:dyDescent="0.15">
      <c r="A81" s="8">
        <v>38</v>
      </c>
      <c r="B81" s="98" t="s">
        <v>4908</v>
      </c>
      <c r="C81" s="98" t="s">
        <v>834</v>
      </c>
      <c r="D81" s="3">
        <v>74.900000000000006</v>
      </c>
      <c r="E81" s="3">
        <v>25.1</v>
      </c>
      <c r="F81" s="100" t="s">
        <v>3845</v>
      </c>
      <c r="G81" s="100" t="s">
        <v>3845</v>
      </c>
      <c r="I81" s="100" t="s">
        <v>3845</v>
      </c>
      <c r="K81">
        <f t="shared" si="1"/>
        <v>100</v>
      </c>
      <c r="N81" s="3"/>
      <c r="P81" s="3"/>
    </row>
    <row r="82" spans="1:16" x14ac:dyDescent="0.15">
      <c r="A82" s="8">
        <v>39</v>
      </c>
      <c r="B82" s="59" t="s">
        <v>4909</v>
      </c>
      <c r="C82" s="98" t="s">
        <v>2494</v>
      </c>
      <c r="D82" s="3">
        <v>70.099999999999994</v>
      </c>
      <c r="E82" s="3">
        <v>5.8</v>
      </c>
      <c r="F82" s="3">
        <v>23.88</v>
      </c>
      <c r="G82" s="100" t="s">
        <v>3845</v>
      </c>
      <c r="I82" s="100" t="s">
        <v>4912</v>
      </c>
      <c r="K82">
        <f t="shared" si="1"/>
        <v>99.779999999999987</v>
      </c>
      <c r="N82" s="3"/>
      <c r="P82" s="3"/>
    </row>
    <row r="83" spans="1:16" x14ac:dyDescent="0.15">
      <c r="A83" s="8">
        <v>40</v>
      </c>
      <c r="B83" s="59" t="s">
        <v>4910</v>
      </c>
      <c r="C83" s="98" t="s">
        <v>2496</v>
      </c>
      <c r="D83" s="3">
        <v>68.69</v>
      </c>
      <c r="E83" s="3">
        <v>3.8</v>
      </c>
      <c r="F83" s="3">
        <v>4.0199999999999996</v>
      </c>
      <c r="G83" s="3">
        <v>20.89</v>
      </c>
      <c r="I83" s="3">
        <v>2.31</v>
      </c>
      <c r="K83">
        <f t="shared" si="1"/>
        <v>99.71</v>
      </c>
    </row>
    <row r="85" spans="1:16" x14ac:dyDescent="0.15">
      <c r="D85" s="2" t="s">
        <v>2161</v>
      </c>
      <c r="E85" s="2" t="s">
        <v>2162</v>
      </c>
      <c r="F85" s="2" t="s">
        <v>2166</v>
      </c>
      <c r="G85" s="2" t="s">
        <v>2171</v>
      </c>
      <c r="H85" s="2" t="s">
        <v>2478</v>
      </c>
    </row>
    <row r="86" spans="1:16" x14ac:dyDescent="0.15">
      <c r="B86" s="98" t="s">
        <v>4913</v>
      </c>
      <c r="C86" s="98" t="s">
        <v>3848</v>
      </c>
      <c r="D86" s="3">
        <v>92.51</v>
      </c>
      <c r="E86" s="3">
        <v>6.8</v>
      </c>
      <c r="F86" s="3">
        <v>0.51</v>
      </c>
      <c r="G86" s="3">
        <v>0.41</v>
      </c>
      <c r="H86" s="3">
        <v>0.49</v>
      </c>
      <c r="K86">
        <f>SUM(D86:I86)</f>
        <v>100.72</v>
      </c>
    </row>
    <row r="88" spans="1:16" x14ac:dyDescent="0.15">
      <c r="A88" s="16" t="s">
        <v>4948</v>
      </c>
      <c r="D88" s="2" t="s">
        <v>2161</v>
      </c>
      <c r="E88" s="2" t="s">
        <v>2162</v>
      </c>
      <c r="F88" s="2" t="s">
        <v>2164</v>
      </c>
      <c r="G88" s="2" t="s">
        <v>2163</v>
      </c>
      <c r="H88" s="2" t="s">
        <v>4939</v>
      </c>
      <c r="I88" s="2" t="s">
        <v>2478</v>
      </c>
    </row>
    <row r="89" spans="1:16" x14ac:dyDescent="0.15">
      <c r="A89" s="18" t="s">
        <v>1279</v>
      </c>
      <c r="B89" s="98" t="s">
        <v>4922</v>
      </c>
      <c r="D89" s="3">
        <v>71.56</v>
      </c>
      <c r="E89" s="3">
        <v>6.45</v>
      </c>
      <c r="F89" s="3">
        <v>13.09</v>
      </c>
      <c r="G89" s="3">
        <v>8.7899999999999991</v>
      </c>
      <c r="H89" s="100" t="s">
        <v>3845</v>
      </c>
      <c r="I89" s="3">
        <v>0.11</v>
      </c>
      <c r="K89">
        <f>SUM(D89:I89)</f>
        <v>100.00000000000001</v>
      </c>
    </row>
    <row r="90" spans="1:16" x14ac:dyDescent="0.15">
      <c r="A90" s="18" t="s">
        <v>1280</v>
      </c>
      <c r="B90" s="98" t="s">
        <v>4922</v>
      </c>
      <c r="D90" s="3">
        <v>75.84</v>
      </c>
      <c r="E90" s="3">
        <v>20.98</v>
      </c>
      <c r="F90" s="3">
        <v>0.91</v>
      </c>
      <c r="G90" s="3">
        <v>1.28</v>
      </c>
      <c r="H90" s="100" t="s">
        <v>3845</v>
      </c>
      <c r="I90" s="3">
        <v>0.99</v>
      </c>
      <c r="K90">
        <f t="shared" ref="K90:K107" si="2">SUM(D90:I90)</f>
        <v>100</v>
      </c>
    </row>
    <row r="91" spans="1:16" x14ac:dyDescent="0.15">
      <c r="A91" s="18" t="s">
        <v>1285</v>
      </c>
      <c r="B91" s="98" t="s">
        <v>4923</v>
      </c>
      <c r="D91" s="3">
        <v>72.010000000000005</v>
      </c>
      <c r="E91" s="3">
        <v>15.28</v>
      </c>
      <c r="F91" s="3">
        <v>7.12</v>
      </c>
      <c r="G91" s="3">
        <v>4.5999999999999996</v>
      </c>
      <c r="H91" s="100" t="s">
        <v>3845</v>
      </c>
      <c r="I91" s="3">
        <v>0.99</v>
      </c>
      <c r="K91">
        <f t="shared" si="2"/>
        <v>100</v>
      </c>
    </row>
    <row r="92" spans="1:16" x14ac:dyDescent="0.15">
      <c r="A92" s="18" t="s">
        <v>1287</v>
      </c>
      <c r="B92" s="98" t="s">
        <v>4924</v>
      </c>
      <c r="D92" s="3">
        <v>77.099999999999994</v>
      </c>
      <c r="E92" s="3">
        <v>7.54</v>
      </c>
      <c r="F92" s="3">
        <v>12.7</v>
      </c>
      <c r="G92" s="3">
        <v>1.36</v>
      </c>
      <c r="H92" s="100" t="s">
        <v>4912</v>
      </c>
      <c r="I92" s="100" t="s">
        <v>4940</v>
      </c>
      <c r="K92">
        <f t="shared" si="2"/>
        <v>98.7</v>
      </c>
    </row>
    <row r="93" spans="1:16" x14ac:dyDescent="0.15">
      <c r="A93" s="18" t="s">
        <v>1290</v>
      </c>
      <c r="B93" s="98" t="s">
        <v>4925</v>
      </c>
      <c r="D93" s="3">
        <v>76.2</v>
      </c>
      <c r="E93" s="3">
        <v>5.14</v>
      </c>
      <c r="F93" s="3">
        <v>12.82</v>
      </c>
      <c r="G93" s="3">
        <v>5.84</v>
      </c>
      <c r="H93" s="100" t="s">
        <v>3845</v>
      </c>
      <c r="I93" s="100" t="s">
        <v>3845</v>
      </c>
      <c r="K93">
        <f t="shared" si="2"/>
        <v>100</v>
      </c>
    </row>
    <row r="94" spans="1:16" x14ac:dyDescent="0.15">
      <c r="A94" s="18" t="s">
        <v>1293</v>
      </c>
      <c r="B94" s="98" t="s">
        <v>4926</v>
      </c>
      <c r="D94" s="3">
        <v>90.5</v>
      </c>
      <c r="E94" s="100" t="s">
        <v>3845</v>
      </c>
      <c r="F94" s="100" t="s">
        <v>3845</v>
      </c>
      <c r="G94" s="100" t="s">
        <v>4912</v>
      </c>
      <c r="H94" s="3">
        <v>7.88</v>
      </c>
      <c r="I94" s="100" t="s">
        <v>4941</v>
      </c>
      <c r="K94">
        <f t="shared" si="2"/>
        <v>98.38</v>
      </c>
    </row>
    <row r="95" spans="1:16" x14ac:dyDescent="0.15">
      <c r="A95" s="18" t="s">
        <v>1298</v>
      </c>
      <c r="B95" s="98" t="s">
        <v>4927</v>
      </c>
      <c r="D95" s="3">
        <v>89.51</v>
      </c>
      <c r="E95" s="3">
        <v>2.76</v>
      </c>
      <c r="F95" s="100" t="s">
        <v>4912</v>
      </c>
      <c r="G95" s="3">
        <v>2.65</v>
      </c>
      <c r="H95" s="3">
        <v>3.81</v>
      </c>
      <c r="I95" s="100" t="s">
        <v>4942</v>
      </c>
      <c r="K95">
        <f t="shared" si="2"/>
        <v>98.730000000000018</v>
      </c>
    </row>
    <row r="96" spans="1:16" x14ac:dyDescent="0.15">
      <c r="A96" s="18" t="s">
        <v>2453</v>
      </c>
      <c r="B96" s="98" t="s">
        <v>4928</v>
      </c>
      <c r="D96" s="3">
        <v>88.98</v>
      </c>
      <c r="E96" s="3">
        <v>1.2</v>
      </c>
      <c r="F96" s="100" t="s">
        <v>3845</v>
      </c>
      <c r="G96" s="3">
        <v>8.2799999999999994</v>
      </c>
      <c r="H96" s="3">
        <v>1.5</v>
      </c>
      <c r="I96" s="3">
        <v>0.09</v>
      </c>
      <c r="K96">
        <f t="shared" si="2"/>
        <v>100.05000000000001</v>
      </c>
    </row>
    <row r="97" spans="1:11" x14ac:dyDescent="0.15">
      <c r="A97" s="18" t="s">
        <v>2454</v>
      </c>
      <c r="B97" s="98" t="s">
        <v>4928</v>
      </c>
      <c r="D97" s="3">
        <v>91.38</v>
      </c>
      <c r="E97" s="3">
        <v>3.85</v>
      </c>
      <c r="F97" s="100" t="s">
        <v>4912</v>
      </c>
      <c r="G97" s="3">
        <v>2.89</v>
      </c>
      <c r="H97" s="3">
        <v>1.81</v>
      </c>
      <c r="I97" s="100" t="s">
        <v>4943</v>
      </c>
      <c r="K97">
        <f t="shared" si="2"/>
        <v>99.929999999999993</v>
      </c>
    </row>
    <row r="98" spans="1:11" x14ac:dyDescent="0.15">
      <c r="A98" s="18" t="s">
        <v>2497</v>
      </c>
      <c r="B98" s="98" t="s">
        <v>4929</v>
      </c>
      <c r="D98" s="3">
        <v>82.03</v>
      </c>
      <c r="E98" s="3">
        <v>5.03</v>
      </c>
      <c r="F98" s="3">
        <v>11.4</v>
      </c>
      <c r="G98" s="3">
        <v>1.3</v>
      </c>
      <c r="H98" s="100" t="s">
        <v>3845</v>
      </c>
      <c r="I98" s="3">
        <v>0.24</v>
      </c>
      <c r="K98">
        <f t="shared" si="2"/>
        <v>100</v>
      </c>
    </row>
    <row r="99" spans="1:11" x14ac:dyDescent="0.15">
      <c r="A99" s="18" t="s">
        <v>2499</v>
      </c>
      <c r="B99" s="98" t="s">
        <v>4930</v>
      </c>
      <c r="D99" s="3">
        <v>88.01</v>
      </c>
      <c r="E99" s="3">
        <v>4.08</v>
      </c>
      <c r="F99" s="3">
        <v>3.95</v>
      </c>
      <c r="G99" s="3">
        <v>3.74</v>
      </c>
      <c r="H99" s="100" t="s">
        <v>3845</v>
      </c>
      <c r="I99" s="3">
        <v>0.22</v>
      </c>
      <c r="K99">
        <f t="shared" si="2"/>
        <v>100</v>
      </c>
    </row>
    <row r="100" spans="1:11" x14ac:dyDescent="0.15">
      <c r="A100" s="18" t="s">
        <v>4914</v>
      </c>
      <c r="B100" s="98" t="s">
        <v>4931</v>
      </c>
      <c r="D100" s="3">
        <v>92.94</v>
      </c>
      <c r="E100" s="3">
        <v>0.7</v>
      </c>
      <c r="F100" s="3">
        <v>2.11</v>
      </c>
      <c r="G100" s="3">
        <v>2.23</v>
      </c>
      <c r="H100" s="100" t="s">
        <v>3845</v>
      </c>
      <c r="I100" s="3">
        <v>2.02</v>
      </c>
      <c r="K100">
        <f t="shared" si="2"/>
        <v>100</v>
      </c>
    </row>
    <row r="101" spans="1:11" x14ac:dyDescent="0.15">
      <c r="A101" s="18" t="s">
        <v>4915</v>
      </c>
      <c r="B101" s="98" t="s">
        <v>4932</v>
      </c>
      <c r="D101" s="3">
        <v>90.04</v>
      </c>
      <c r="E101" s="3">
        <v>1.25</v>
      </c>
      <c r="F101" s="3">
        <v>6.11</v>
      </c>
      <c r="G101" s="3">
        <v>2.6</v>
      </c>
      <c r="H101" s="100" t="s">
        <v>4912</v>
      </c>
      <c r="I101" s="100" t="s">
        <v>3845</v>
      </c>
      <c r="K101">
        <f t="shared" si="2"/>
        <v>100</v>
      </c>
    </row>
    <row r="102" spans="1:11" x14ac:dyDescent="0.15">
      <c r="A102" s="18" t="s">
        <v>4916</v>
      </c>
      <c r="B102" s="98" t="s">
        <v>4933</v>
      </c>
      <c r="D102" s="3">
        <v>97.41</v>
      </c>
      <c r="E102" s="100" t="s">
        <v>4912</v>
      </c>
      <c r="F102" s="100" t="s">
        <v>4912</v>
      </c>
      <c r="G102" s="3">
        <v>2.31</v>
      </c>
      <c r="H102" s="100" t="s">
        <v>3845</v>
      </c>
      <c r="I102" s="3">
        <v>0.28000000000000003</v>
      </c>
      <c r="K102">
        <f t="shared" si="2"/>
        <v>100</v>
      </c>
    </row>
    <row r="103" spans="1:11" x14ac:dyDescent="0.15">
      <c r="A103" s="18" t="s">
        <v>4917</v>
      </c>
      <c r="B103" s="98" t="s">
        <v>4934</v>
      </c>
      <c r="D103" s="3">
        <v>96.75</v>
      </c>
      <c r="E103" s="3">
        <v>0.8</v>
      </c>
      <c r="F103" s="100" t="s">
        <v>4912</v>
      </c>
      <c r="G103" s="3">
        <v>2.4500000000000002</v>
      </c>
      <c r="H103" s="100" t="s">
        <v>3845</v>
      </c>
      <c r="I103" s="100" t="s">
        <v>3845</v>
      </c>
      <c r="K103">
        <f t="shared" si="2"/>
        <v>100</v>
      </c>
    </row>
    <row r="104" spans="1:11" x14ac:dyDescent="0.15">
      <c r="A104" s="18" t="s">
        <v>4918</v>
      </c>
      <c r="B104" s="98" t="s">
        <v>4935</v>
      </c>
      <c r="D104" s="3">
        <v>92.91</v>
      </c>
      <c r="E104" s="3">
        <v>1.8</v>
      </c>
      <c r="F104" s="100" t="s">
        <v>4912</v>
      </c>
      <c r="G104" s="3">
        <v>3.42</v>
      </c>
      <c r="H104" s="100" t="s">
        <v>3845</v>
      </c>
      <c r="I104" s="100" t="s">
        <v>4944</v>
      </c>
      <c r="K104">
        <f t="shared" si="2"/>
        <v>98.13</v>
      </c>
    </row>
    <row r="105" spans="1:11" x14ac:dyDescent="0.15">
      <c r="A105" s="18" t="s">
        <v>4919</v>
      </c>
      <c r="B105" s="98" t="s">
        <v>4936</v>
      </c>
      <c r="D105" s="3">
        <v>72.37</v>
      </c>
      <c r="E105" s="3">
        <v>1.25</v>
      </c>
      <c r="F105" s="3">
        <v>22.29</v>
      </c>
      <c r="G105" s="3">
        <v>3.1</v>
      </c>
      <c r="H105" s="100" t="s">
        <v>3845</v>
      </c>
      <c r="I105" s="3">
        <v>0.99</v>
      </c>
      <c r="K105">
        <f t="shared" si="2"/>
        <v>99.999999999999986</v>
      </c>
    </row>
    <row r="106" spans="1:11" x14ac:dyDescent="0.15">
      <c r="A106" s="18" t="s">
        <v>4920</v>
      </c>
      <c r="B106" s="98" t="s">
        <v>4937</v>
      </c>
      <c r="D106" s="3">
        <v>98.18</v>
      </c>
      <c r="E106" s="100" t="s">
        <v>4912</v>
      </c>
      <c r="F106" s="100" t="s">
        <v>3845</v>
      </c>
      <c r="G106" s="3">
        <v>1.4</v>
      </c>
      <c r="H106" s="100" t="s">
        <v>3845</v>
      </c>
      <c r="I106" s="100" t="s">
        <v>4945</v>
      </c>
      <c r="K106">
        <f t="shared" si="2"/>
        <v>99.580000000000013</v>
      </c>
    </row>
    <row r="107" spans="1:11" x14ac:dyDescent="0.15">
      <c r="A107" s="18" t="s">
        <v>4921</v>
      </c>
      <c r="B107" s="98" t="s">
        <v>4938</v>
      </c>
      <c r="D107" s="3">
        <v>94.03</v>
      </c>
      <c r="E107" s="3">
        <v>0.7</v>
      </c>
      <c r="F107" s="100" t="s">
        <v>3845</v>
      </c>
      <c r="G107" s="3">
        <v>3.42</v>
      </c>
      <c r="H107" s="100" t="s">
        <v>3845</v>
      </c>
      <c r="I107" s="100" t="s">
        <v>4946</v>
      </c>
      <c r="K107">
        <f t="shared" si="2"/>
        <v>98.15</v>
      </c>
    </row>
  </sheetData>
  <sortState xmlns:xlrd2="http://schemas.microsoft.com/office/spreadsheetml/2017/richdata2" ref="R40:R72">
    <sortCondition ref="R40:R7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47"/>
  <sheetViews>
    <sheetView topLeftCell="A20" workbookViewId="0">
      <selection activeCell="A2" sqref="A2"/>
    </sheetView>
  </sheetViews>
  <sheetFormatPr baseColWidth="10" defaultRowHeight="13" x14ac:dyDescent="0.15"/>
  <sheetData>
    <row r="2" spans="1:2" ht="16" x14ac:dyDescent="0.2">
      <c r="A2" s="102" t="s">
        <v>4807</v>
      </c>
    </row>
    <row r="4" spans="1:2" ht="16" x14ac:dyDescent="0.15">
      <c r="A4" s="86" t="s">
        <v>4506</v>
      </c>
    </row>
    <row r="5" spans="1:2" ht="16" x14ac:dyDescent="0.15">
      <c r="A5" s="97" t="s">
        <v>4507</v>
      </c>
    </row>
    <row r="6" spans="1:2" ht="16" x14ac:dyDescent="0.15">
      <c r="A6" s="97" t="s">
        <v>4508</v>
      </c>
    </row>
    <row r="7" spans="1:2" ht="16" x14ac:dyDescent="0.15">
      <c r="A7" s="97" t="s">
        <v>4509</v>
      </c>
    </row>
    <row r="8" spans="1:2" ht="16" x14ac:dyDescent="0.15">
      <c r="A8" s="97" t="s">
        <v>4510</v>
      </c>
    </row>
    <row r="9" spans="1:2" ht="16" x14ac:dyDescent="0.15">
      <c r="A9" s="97" t="s">
        <v>4511</v>
      </c>
    </row>
    <row r="10" spans="1:2" ht="16" x14ac:dyDescent="0.15">
      <c r="A10" s="97" t="s">
        <v>4512</v>
      </c>
    </row>
    <row r="11" spans="1:2" ht="16" x14ac:dyDescent="0.15">
      <c r="A11" s="86"/>
    </row>
    <row r="12" spans="1:2" ht="16" x14ac:dyDescent="0.15">
      <c r="A12" s="86" t="s">
        <v>4513</v>
      </c>
    </row>
    <row r="13" spans="1:2" ht="16" x14ac:dyDescent="0.15">
      <c r="A13" s="86"/>
    </row>
    <row r="14" spans="1:2" ht="16" x14ac:dyDescent="0.15">
      <c r="A14" s="86" t="s">
        <v>4514</v>
      </c>
    </row>
    <row r="15" spans="1:2" ht="16" x14ac:dyDescent="0.15">
      <c r="A15" s="86">
        <v>7</v>
      </c>
      <c r="B15" s="86" t="s">
        <v>4515</v>
      </c>
    </row>
    <row r="16" spans="1:2" ht="16" x14ac:dyDescent="0.15">
      <c r="A16" s="86">
        <v>8</v>
      </c>
      <c r="B16" s="86" t="s">
        <v>4516</v>
      </c>
    </row>
    <row r="17" spans="1:6" ht="16" x14ac:dyDescent="0.15">
      <c r="A17" s="86">
        <v>9</v>
      </c>
      <c r="B17" s="86" t="s">
        <v>4517</v>
      </c>
    </row>
    <row r="18" spans="1:6" ht="16" x14ac:dyDescent="0.15">
      <c r="A18" s="86"/>
    </row>
    <row r="19" spans="1:6" ht="16" x14ac:dyDescent="0.15">
      <c r="A19" s="86" t="s">
        <v>4518</v>
      </c>
    </row>
    <row r="20" spans="1:6" ht="16" x14ac:dyDescent="0.15">
      <c r="A20" s="86">
        <v>10</v>
      </c>
      <c r="B20" s="86" t="s">
        <v>4519</v>
      </c>
    </row>
    <row r="21" spans="1:6" ht="16" x14ac:dyDescent="0.15">
      <c r="A21" s="86">
        <v>11</v>
      </c>
      <c r="B21" s="86" t="s">
        <v>4525</v>
      </c>
    </row>
    <row r="22" spans="1:6" ht="16" x14ac:dyDescent="0.15">
      <c r="A22" s="86">
        <v>12</v>
      </c>
      <c r="B22" s="86" t="s">
        <v>4520</v>
      </c>
    </row>
    <row r="23" spans="1:6" ht="16" x14ac:dyDescent="0.15">
      <c r="A23" s="86">
        <v>13</v>
      </c>
      <c r="B23" s="86" t="s">
        <v>4521</v>
      </c>
    </row>
    <row r="24" spans="1:6" ht="16" x14ac:dyDescent="0.15">
      <c r="A24" s="86">
        <v>14</v>
      </c>
      <c r="B24" s="86" t="s">
        <v>4522</v>
      </c>
    </row>
    <row r="25" spans="1:6" ht="16" x14ac:dyDescent="0.15">
      <c r="A25" s="86">
        <v>15</v>
      </c>
      <c r="B25" s="86" t="s">
        <v>4523</v>
      </c>
    </row>
    <row r="28" spans="1:6" x14ac:dyDescent="0.15">
      <c r="A28" t="s">
        <v>4524</v>
      </c>
    </row>
    <row r="29" spans="1:6" x14ac:dyDescent="0.15">
      <c r="B29" s="2" t="s">
        <v>2161</v>
      </c>
      <c r="C29" s="2" t="s">
        <v>2164</v>
      </c>
      <c r="D29" s="2" t="s">
        <v>2162</v>
      </c>
      <c r="E29" s="2" t="s">
        <v>2166</v>
      </c>
      <c r="F29" s="2" t="s">
        <v>2165</v>
      </c>
    </row>
    <row r="30" spans="1:6" x14ac:dyDescent="0.15">
      <c r="A30">
        <v>1</v>
      </c>
      <c r="B30">
        <v>87.3</v>
      </c>
      <c r="C30">
        <v>7.49</v>
      </c>
      <c r="D30">
        <v>4.87</v>
      </c>
      <c r="E30">
        <v>0.37</v>
      </c>
    </row>
    <row r="31" spans="1:6" x14ac:dyDescent="0.15">
      <c r="A31">
        <v>2</v>
      </c>
      <c r="B31">
        <v>83.1</v>
      </c>
      <c r="C31">
        <v>10.8</v>
      </c>
      <c r="D31">
        <v>6.08</v>
      </c>
    </row>
    <row r="32" spans="1:6" x14ac:dyDescent="0.15">
      <c r="A32">
        <v>3</v>
      </c>
      <c r="B32">
        <v>69.2</v>
      </c>
      <c r="C32">
        <v>21.8</v>
      </c>
      <c r="D32">
        <v>8.9700000000000006</v>
      </c>
    </row>
    <row r="33" spans="1:6" x14ac:dyDescent="0.15">
      <c r="A33">
        <v>4</v>
      </c>
      <c r="B33">
        <v>85</v>
      </c>
      <c r="C33">
        <v>6.59</v>
      </c>
      <c r="D33">
        <v>8.3800000000000008</v>
      </c>
    </row>
    <row r="34" spans="1:6" x14ac:dyDescent="0.15">
      <c r="A34">
        <v>5</v>
      </c>
      <c r="B34">
        <v>84.5</v>
      </c>
      <c r="C34">
        <v>10.9</v>
      </c>
      <c r="D34">
        <v>4.6500000000000004</v>
      </c>
    </row>
    <row r="35" spans="1:6" x14ac:dyDescent="0.15">
      <c r="A35">
        <v>6</v>
      </c>
      <c r="B35">
        <v>84.6</v>
      </c>
      <c r="C35">
        <v>7.18</v>
      </c>
      <c r="D35">
        <v>7.69</v>
      </c>
      <c r="F35">
        <v>0.51</v>
      </c>
    </row>
    <row r="37" spans="1:6" x14ac:dyDescent="0.15">
      <c r="A37">
        <v>7</v>
      </c>
      <c r="B37">
        <v>100</v>
      </c>
    </row>
    <row r="38" spans="1:6" x14ac:dyDescent="0.15">
      <c r="A38">
        <v>8</v>
      </c>
      <c r="B38">
        <v>100</v>
      </c>
    </row>
    <row r="39" spans="1:6" x14ac:dyDescent="0.15">
      <c r="A39">
        <v>9</v>
      </c>
      <c r="B39">
        <v>100</v>
      </c>
    </row>
    <row r="41" spans="1:6" x14ac:dyDescent="0.15">
      <c r="B41" s="2" t="s">
        <v>2161</v>
      </c>
      <c r="C41" s="2" t="s">
        <v>2163</v>
      </c>
      <c r="D41" s="2" t="s">
        <v>2164</v>
      </c>
      <c r="E41" s="2" t="s">
        <v>2162</v>
      </c>
      <c r="F41" s="2" t="s">
        <v>2166</v>
      </c>
    </row>
    <row r="42" spans="1:6" x14ac:dyDescent="0.15">
      <c r="A42">
        <v>10</v>
      </c>
      <c r="B42">
        <v>79.3</v>
      </c>
      <c r="C42">
        <v>20.7</v>
      </c>
    </row>
    <row r="43" spans="1:6" x14ac:dyDescent="0.15">
      <c r="A43">
        <v>11</v>
      </c>
      <c r="B43">
        <v>80.3</v>
      </c>
      <c r="C43">
        <v>19.7</v>
      </c>
    </row>
    <row r="44" spans="1:6" x14ac:dyDescent="0.15">
      <c r="A44">
        <v>12</v>
      </c>
      <c r="B44">
        <v>77.900000000000006</v>
      </c>
      <c r="C44">
        <v>22.1</v>
      </c>
    </row>
    <row r="45" spans="1:6" x14ac:dyDescent="0.15">
      <c r="A45">
        <v>13</v>
      </c>
      <c r="B45">
        <v>81.400000000000006</v>
      </c>
      <c r="C45">
        <v>16.399999999999999</v>
      </c>
      <c r="D45">
        <v>1.1100000000000001</v>
      </c>
      <c r="E45">
        <v>0.83</v>
      </c>
      <c r="F45">
        <v>0.28000000000000003</v>
      </c>
    </row>
    <row r="46" spans="1:6" x14ac:dyDescent="0.15">
      <c r="A46">
        <v>14</v>
      </c>
      <c r="B46">
        <v>85.3</v>
      </c>
      <c r="C46">
        <v>13.9</v>
      </c>
      <c r="E46">
        <v>0.79</v>
      </c>
    </row>
    <row r="47" spans="1:6" x14ac:dyDescent="0.15">
      <c r="A47">
        <v>15</v>
      </c>
      <c r="B47">
        <v>80.5</v>
      </c>
      <c r="C47">
        <v>16.399999999999999</v>
      </c>
      <c r="E47">
        <v>3.01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H8"/>
  <sheetViews>
    <sheetView workbookViewId="0">
      <selection activeCell="A2" sqref="A2"/>
    </sheetView>
  </sheetViews>
  <sheetFormatPr baseColWidth="10" defaultColWidth="8.83203125" defaultRowHeight="13" x14ac:dyDescent="0.15"/>
  <cols>
    <col min="2" max="2" width="14.6640625" bestFit="1" customWidth="1"/>
  </cols>
  <sheetData>
    <row r="2" spans="1:8" ht="16" x14ac:dyDescent="0.2">
      <c r="A2" s="102" t="s">
        <v>4950</v>
      </c>
    </row>
    <row r="4" spans="1:8" x14ac:dyDescent="0.15">
      <c r="C4" s="1" t="s">
        <v>2161</v>
      </c>
      <c r="D4" s="1" t="s">
        <v>2162</v>
      </c>
      <c r="E4" s="1" t="s">
        <v>2166</v>
      </c>
      <c r="F4" s="1" t="s">
        <v>2168</v>
      </c>
      <c r="G4" s="1" t="s">
        <v>913</v>
      </c>
      <c r="H4" s="1" t="s">
        <v>2246</v>
      </c>
    </row>
    <row r="5" spans="1:8" x14ac:dyDescent="0.15">
      <c r="A5" t="s">
        <v>911</v>
      </c>
      <c r="B5" t="s">
        <v>912</v>
      </c>
      <c r="C5">
        <v>94.7</v>
      </c>
      <c r="D5">
        <v>4.7</v>
      </c>
      <c r="E5">
        <v>0.26</v>
      </c>
      <c r="F5">
        <v>0.14000000000000001</v>
      </c>
      <c r="G5">
        <v>0.17</v>
      </c>
      <c r="H5">
        <f>SUM(C5:G5)</f>
        <v>99.970000000000013</v>
      </c>
    </row>
    <row r="6" spans="1:8" x14ac:dyDescent="0.15">
      <c r="A6" t="s">
        <v>914</v>
      </c>
      <c r="B6" t="s">
        <v>912</v>
      </c>
      <c r="C6">
        <v>92.4</v>
      </c>
      <c r="D6">
        <v>5.2</v>
      </c>
      <c r="E6">
        <v>0.42</v>
      </c>
      <c r="F6">
        <v>1.39</v>
      </c>
      <c r="G6">
        <v>0.33</v>
      </c>
      <c r="H6">
        <f>SUM(C6:G6)</f>
        <v>99.740000000000009</v>
      </c>
    </row>
    <row r="7" spans="1:8" x14ac:dyDescent="0.15">
      <c r="A7" t="s">
        <v>915</v>
      </c>
      <c r="B7" t="s">
        <v>916</v>
      </c>
      <c r="C7">
        <v>87.1</v>
      </c>
      <c r="D7">
        <v>11.64</v>
      </c>
      <c r="E7">
        <v>0.24</v>
      </c>
      <c r="G7">
        <v>0.33</v>
      </c>
      <c r="H7">
        <f>SUM(C7:G7)</f>
        <v>99.309999999999988</v>
      </c>
    </row>
    <row r="8" spans="1:8" x14ac:dyDescent="0.15">
      <c r="A8" t="s">
        <v>917</v>
      </c>
      <c r="B8" t="s">
        <v>918</v>
      </c>
      <c r="C8">
        <v>92.51</v>
      </c>
      <c r="D8">
        <v>6.08</v>
      </c>
      <c r="E8">
        <v>0.51</v>
      </c>
      <c r="G8">
        <v>0.41</v>
      </c>
      <c r="H8">
        <f>SUM(C8:G8)</f>
        <v>99.51</v>
      </c>
    </row>
  </sheetData>
  <phoneticPr fontId="3" type="noConversion"/>
  <pageMargins left="0.75" right="0.75" top="1" bottom="1" header="0.5" footer="0.5"/>
  <pageSetup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L44"/>
  <sheetViews>
    <sheetView topLeftCell="E1" workbookViewId="0">
      <selection activeCell="I25" sqref="I25"/>
    </sheetView>
  </sheetViews>
  <sheetFormatPr baseColWidth="10" defaultColWidth="8.83203125" defaultRowHeight="13" x14ac:dyDescent="0.15"/>
  <cols>
    <col min="2" max="2" width="35.83203125" bestFit="1" customWidth="1"/>
    <col min="3" max="3" width="15.1640625" bestFit="1" customWidth="1"/>
    <col min="12" max="12" width="16.5" bestFit="1" customWidth="1"/>
  </cols>
  <sheetData>
    <row r="2" spans="1:12" ht="16" x14ac:dyDescent="0.2">
      <c r="A2" s="102" t="s">
        <v>4854</v>
      </c>
    </row>
    <row r="4" spans="1:12" x14ac:dyDescent="0.15">
      <c r="C4" s="1" t="s">
        <v>1519</v>
      </c>
      <c r="D4" s="2" t="s">
        <v>2161</v>
      </c>
      <c r="E4" s="2" t="s">
        <v>2162</v>
      </c>
      <c r="F4" s="2" t="s">
        <v>2164</v>
      </c>
      <c r="G4" s="2" t="s">
        <v>2163</v>
      </c>
      <c r="H4" s="2" t="s">
        <v>2166</v>
      </c>
      <c r="I4" s="2" t="s">
        <v>2171</v>
      </c>
      <c r="J4" s="2" t="s">
        <v>2168</v>
      </c>
      <c r="K4" s="2" t="s">
        <v>2295</v>
      </c>
      <c r="L4" s="16" t="s">
        <v>1270</v>
      </c>
    </row>
    <row r="5" spans="1:12" x14ac:dyDescent="0.15">
      <c r="A5" s="13" t="s">
        <v>1279</v>
      </c>
      <c r="B5" s="13" t="s">
        <v>2483</v>
      </c>
      <c r="C5" s="13" t="s">
        <v>2484</v>
      </c>
      <c r="D5">
        <v>94.7</v>
      </c>
      <c r="E5">
        <v>4.7</v>
      </c>
      <c r="H5">
        <v>0.26</v>
      </c>
      <c r="I5">
        <v>0.17</v>
      </c>
      <c r="J5">
        <v>0.14000000000000001</v>
      </c>
      <c r="K5">
        <f>SUM(D5:J5)</f>
        <v>99.970000000000013</v>
      </c>
      <c r="L5" s="13" t="s">
        <v>2501</v>
      </c>
    </row>
    <row r="6" spans="1:12" x14ac:dyDescent="0.15">
      <c r="A6" s="13" t="s">
        <v>1280</v>
      </c>
      <c r="B6" s="13" t="s">
        <v>2485</v>
      </c>
      <c r="C6" s="13" t="s">
        <v>2484</v>
      </c>
      <c r="D6">
        <v>92.4</v>
      </c>
      <c r="E6">
        <v>5.2</v>
      </c>
      <c r="H6">
        <v>0.42</v>
      </c>
      <c r="I6">
        <v>0.33</v>
      </c>
      <c r="J6">
        <v>1.39</v>
      </c>
      <c r="K6">
        <f t="shared" ref="K6:K15" si="0">SUM(D6:J6)</f>
        <v>99.740000000000009</v>
      </c>
      <c r="L6" s="13" t="s">
        <v>2502</v>
      </c>
    </row>
    <row r="7" spans="1:12" x14ac:dyDescent="0.15">
      <c r="A7" s="13" t="s">
        <v>1285</v>
      </c>
      <c r="B7" s="13" t="s">
        <v>2404</v>
      </c>
      <c r="C7" s="13" t="s">
        <v>2486</v>
      </c>
      <c r="D7">
        <v>92.9</v>
      </c>
      <c r="E7">
        <v>6.7</v>
      </c>
      <c r="H7">
        <v>0.2</v>
      </c>
      <c r="K7">
        <f t="shared" si="0"/>
        <v>99.800000000000011</v>
      </c>
      <c r="L7" s="13"/>
    </row>
    <row r="8" spans="1:12" x14ac:dyDescent="0.15">
      <c r="A8" s="13" t="s">
        <v>1287</v>
      </c>
      <c r="B8" s="13" t="s">
        <v>2487</v>
      </c>
      <c r="C8" s="13" t="s">
        <v>2431</v>
      </c>
      <c r="D8">
        <v>92.72</v>
      </c>
      <c r="E8">
        <v>6.44</v>
      </c>
      <c r="H8">
        <v>0.84</v>
      </c>
      <c r="K8">
        <f t="shared" si="0"/>
        <v>100</v>
      </c>
      <c r="L8" s="13"/>
    </row>
    <row r="9" spans="1:12" x14ac:dyDescent="0.15">
      <c r="A9" s="13" t="s">
        <v>1290</v>
      </c>
      <c r="B9" s="13" t="s">
        <v>2488</v>
      </c>
      <c r="C9" s="13" t="s">
        <v>2489</v>
      </c>
      <c r="D9">
        <v>90.21</v>
      </c>
      <c r="E9">
        <v>9.0299999999999994</v>
      </c>
      <c r="H9">
        <v>0.75</v>
      </c>
      <c r="K9">
        <f t="shared" si="0"/>
        <v>99.99</v>
      </c>
      <c r="L9" s="13"/>
    </row>
    <row r="10" spans="1:12" x14ac:dyDescent="0.15">
      <c r="A10" s="13" t="s">
        <v>1293</v>
      </c>
      <c r="B10" t="s">
        <v>2490</v>
      </c>
      <c r="C10" s="13" t="s">
        <v>2484</v>
      </c>
      <c r="D10">
        <v>87.1</v>
      </c>
      <c r="E10">
        <v>11.64</v>
      </c>
      <c r="H10">
        <v>0.24</v>
      </c>
      <c r="I10">
        <v>0.33</v>
      </c>
      <c r="K10">
        <f t="shared" si="0"/>
        <v>99.309999999999988</v>
      </c>
      <c r="L10" s="13" t="s">
        <v>2503</v>
      </c>
    </row>
    <row r="11" spans="1:12" x14ac:dyDescent="0.15">
      <c r="A11" s="13" t="s">
        <v>1298</v>
      </c>
      <c r="B11" t="s">
        <v>2491</v>
      </c>
      <c r="C11" s="13" t="s">
        <v>2492</v>
      </c>
      <c r="D11">
        <v>79.650000000000006</v>
      </c>
      <c r="E11">
        <v>9.32</v>
      </c>
      <c r="F11">
        <v>7.67</v>
      </c>
      <c r="H11">
        <v>2.96</v>
      </c>
      <c r="K11">
        <f t="shared" si="0"/>
        <v>99.6</v>
      </c>
    </row>
    <row r="12" spans="1:12" x14ac:dyDescent="0.15">
      <c r="A12" s="13" t="s">
        <v>2453</v>
      </c>
      <c r="B12" t="s">
        <v>2493</v>
      </c>
      <c r="C12" s="13" t="s">
        <v>2494</v>
      </c>
      <c r="D12">
        <v>70.099999999999994</v>
      </c>
      <c r="E12">
        <v>5.8</v>
      </c>
      <c r="F12">
        <v>23.83</v>
      </c>
      <c r="H12" s="13" t="s">
        <v>2148</v>
      </c>
      <c r="K12">
        <f t="shared" si="0"/>
        <v>99.72999999999999</v>
      </c>
    </row>
    <row r="13" spans="1:12" x14ac:dyDescent="0.15">
      <c r="A13" s="13" t="s">
        <v>2454</v>
      </c>
      <c r="B13" s="13" t="s">
        <v>2495</v>
      </c>
      <c r="C13" s="13" t="s">
        <v>2496</v>
      </c>
      <c r="D13">
        <v>84.31</v>
      </c>
      <c r="E13">
        <v>0.9</v>
      </c>
      <c r="F13">
        <v>3.09</v>
      </c>
      <c r="G13">
        <v>10.93</v>
      </c>
      <c r="K13">
        <f t="shared" si="0"/>
        <v>99.230000000000018</v>
      </c>
    </row>
    <row r="14" spans="1:12" x14ac:dyDescent="0.15">
      <c r="A14" s="13" t="s">
        <v>2497</v>
      </c>
      <c r="B14" s="13" t="s">
        <v>2498</v>
      </c>
      <c r="C14" s="13" t="s">
        <v>2489</v>
      </c>
      <c r="D14">
        <v>79.849999999999994</v>
      </c>
      <c r="E14">
        <v>2.65</v>
      </c>
      <c r="F14">
        <v>4.2</v>
      </c>
      <c r="G14">
        <v>9.9499999999999993</v>
      </c>
      <c r="H14">
        <v>3.53</v>
      </c>
      <c r="K14">
        <f t="shared" si="0"/>
        <v>100.18</v>
      </c>
    </row>
    <row r="15" spans="1:12" x14ac:dyDescent="0.15">
      <c r="A15" s="13" t="s">
        <v>2499</v>
      </c>
      <c r="B15" s="13" t="s">
        <v>2500</v>
      </c>
      <c r="C15" s="13" t="s">
        <v>2496</v>
      </c>
      <c r="D15">
        <v>68.69</v>
      </c>
      <c r="E15">
        <v>3.8</v>
      </c>
      <c r="F15">
        <v>4.0199999999999996</v>
      </c>
      <c r="G15">
        <v>20.89</v>
      </c>
      <c r="H15">
        <v>2.31</v>
      </c>
      <c r="K15">
        <f t="shared" si="0"/>
        <v>99.71</v>
      </c>
    </row>
    <row r="16" spans="1:12" x14ac:dyDescent="0.15">
      <c r="D16" s="1" t="s">
        <v>2161</v>
      </c>
      <c r="E16" s="1" t="s">
        <v>2162</v>
      </c>
      <c r="F16" s="1" t="s">
        <v>2164</v>
      </c>
      <c r="G16" s="1" t="s">
        <v>2163</v>
      </c>
      <c r="H16" s="1" t="s">
        <v>2166</v>
      </c>
      <c r="I16" s="1" t="s">
        <v>913</v>
      </c>
      <c r="J16" s="1" t="s">
        <v>2169</v>
      </c>
    </row>
    <row r="17" spans="1:10" x14ac:dyDescent="0.15">
      <c r="B17" t="s">
        <v>3831</v>
      </c>
      <c r="C17" t="s">
        <v>2051</v>
      </c>
      <c r="D17">
        <v>91.99</v>
      </c>
      <c r="E17">
        <v>6.73</v>
      </c>
      <c r="F17" s="3">
        <v>0.69</v>
      </c>
      <c r="G17" s="3" t="s">
        <v>3845</v>
      </c>
      <c r="H17" s="3">
        <v>0.28000000000000003</v>
      </c>
      <c r="I17" s="3" t="s">
        <v>3845</v>
      </c>
      <c r="J17" s="3">
        <v>0.31</v>
      </c>
    </row>
    <row r="18" spans="1:10" x14ac:dyDescent="0.15">
      <c r="B18" t="s">
        <v>3832</v>
      </c>
      <c r="C18" t="s">
        <v>3235</v>
      </c>
      <c r="D18">
        <v>91.79</v>
      </c>
      <c r="E18">
        <v>8.17</v>
      </c>
      <c r="F18" s="3" t="s">
        <v>3845</v>
      </c>
      <c r="G18" s="3" t="s">
        <v>3845</v>
      </c>
      <c r="H18" s="3" t="s">
        <v>3846</v>
      </c>
      <c r="I18" s="3" t="s">
        <v>3846</v>
      </c>
      <c r="J18" s="3" t="s">
        <v>3845</v>
      </c>
    </row>
    <row r="19" spans="1:10" x14ac:dyDescent="0.15">
      <c r="B19" t="s">
        <v>3833</v>
      </c>
      <c r="C19" t="s">
        <v>3235</v>
      </c>
      <c r="D19">
        <v>90.68</v>
      </c>
      <c r="E19">
        <v>7.43</v>
      </c>
      <c r="F19" s="3">
        <v>1.28</v>
      </c>
      <c r="G19" s="3" t="s">
        <v>3845</v>
      </c>
      <c r="H19" s="3" t="s">
        <v>3846</v>
      </c>
      <c r="I19" s="3" t="s">
        <v>3846</v>
      </c>
      <c r="J19" s="3" t="s">
        <v>3845</v>
      </c>
    </row>
    <row r="20" spans="1:10" x14ac:dyDescent="0.15">
      <c r="B20" t="s">
        <v>3834</v>
      </c>
      <c r="C20" t="s">
        <v>3835</v>
      </c>
      <c r="D20">
        <v>90.33</v>
      </c>
      <c r="E20">
        <v>9.67</v>
      </c>
      <c r="F20" s="3" t="s">
        <v>3845</v>
      </c>
      <c r="G20" s="3" t="s">
        <v>3845</v>
      </c>
      <c r="H20" s="3" t="s">
        <v>3845</v>
      </c>
      <c r="I20" s="3" t="s">
        <v>3845</v>
      </c>
      <c r="J20" s="3" t="s">
        <v>3845</v>
      </c>
    </row>
    <row r="21" spans="1:10" x14ac:dyDescent="0.15">
      <c r="B21" t="s">
        <v>3836</v>
      </c>
      <c r="C21" t="s">
        <v>3235</v>
      </c>
      <c r="D21">
        <v>90.18</v>
      </c>
      <c r="E21">
        <v>9.81</v>
      </c>
      <c r="F21" s="3" t="s">
        <v>3845</v>
      </c>
      <c r="G21" s="3" t="s">
        <v>3845</v>
      </c>
      <c r="H21" s="3" t="s">
        <v>3846</v>
      </c>
      <c r="I21" s="3" t="s">
        <v>3845</v>
      </c>
      <c r="J21" s="3" t="s">
        <v>3845</v>
      </c>
    </row>
    <row r="22" spans="1:10" x14ac:dyDescent="0.15">
      <c r="B22" t="s">
        <v>3837</v>
      </c>
      <c r="C22" t="s">
        <v>3835</v>
      </c>
      <c r="D22">
        <v>89.97</v>
      </c>
      <c r="E22">
        <v>10.029999999999999</v>
      </c>
      <c r="F22" s="3" t="s">
        <v>3845</v>
      </c>
      <c r="G22" s="3" t="s">
        <v>3845</v>
      </c>
      <c r="H22" s="3" t="s">
        <v>3845</v>
      </c>
      <c r="I22" s="3" t="s">
        <v>3845</v>
      </c>
      <c r="J22" s="3" t="s">
        <v>3845</v>
      </c>
    </row>
    <row r="23" spans="1:10" x14ac:dyDescent="0.15">
      <c r="B23" t="s">
        <v>3838</v>
      </c>
      <c r="C23" t="s">
        <v>3235</v>
      </c>
      <c r="D23">
        <v>89.69</v>
      </c>
      <c r="E23">
        <v>9.58</v>
      </c>
      <c r="F23" s="3" t="s">
        <v>3845</v>
      </c>
      <c r="G23" s="3" t="s">
        <v>3845</v>
      </c>
      <c r="H23" s="3">
        <v>0.33</v>
      </c>
      <c r="I23" s="3" t="s">
        <v>3845</v>
      </c>
      <c r="J23" s="3" t="s">
        <v>3845</v>
      </c>
    </row>
    <row r="24" spans="1:10" x14ac:dyDescent="0.15">
      <c r="B24" t="s">
        <v>3839</v>
      </c>
      <c r="C24" t="s">
        <v>3235</v>
      </c>
      <c r="D24">
        <v>89.33</v>
      </c>
      <c r="E24">
        <v>9.18</v>
      </c>
      <c r="F24" s="3" t="s">
        <v>3845</v>
      </c>
      <c r="G24" s="3" t="s">
        <v>3845</v>
      </c>
      <c r="H24" s="3">
        <v>0.33</v>
      </c>
      <c r="I24" s="3">
        <v>0.24</v>
      </c>
      <c r="J24" s="3" t="s">
        <v>3845</v>
      </c>
    </row>
    <row r="25" spans="1:10" x14ac:dyDescent="0.15">
      <c r="B25" t="s">
        <v>3840</v>
      </c>
      <c r="C25" t="s">
        <v>1520</v>
      </c>
      <c r="D25">
        <v>89</v>
      </c>
      <c r="E25">
        <v>11</v>
      </c>
      <c r="F25" s="3" t="s">
        <v>3845</v>
      </c>
      <c r="G25" s="3" t="s">
        <v>3845</v>
      </c>
      <c r="H25" s="3" t="s">
        <v>3845</v>
      </c>
      <c r="I25" s="3" t="s">
        <v>3845</v>
      </c>
      <c r="J25" s="3" t="s">
        <v>3845</v>
      </c>
    </row>
    <row r="26" spans="1:10" x14ac:dyDescent="0.15">
      <c r="B26" t="s">
        <v>3841</v>
      </c>
      <c r="C26" t="s">
        <v>1552</v>
      </c>
      <c r="D26">
        <v>88.88</v>
      </c>
      <c r="E26">
        <v>11.12</v>
      </c>
      <c r="F26" s="3" t="s">
        <v>3845</v>
      </c>
      <c r="G26" s="3" t="s">
        <v>3845</v>
      </c>
      <c r="H26" s="3" t="s">
        <v>3845</v>
      </c>
      <c r="I26" s="3" t="s">
        <v>3845</v>
      </c>
      <c r="J26" s="3" t="s">
        <v>3845</v>
      </c>
    </row>
    <row r="27" spans="1:10" x14ac:dyDescent="0.15">
      <c r="B27" t="s">
        <v>3842</v>
      </c>
      <c r="C27" t="s">
        <v>1552</v>
      </c>
      <c r="D27">
        <v>88.75</v>
      </c>
      <c r="E27">
        <v>11.25</v>
      </c>
      <c r="F27" s="3" t="s">
        <v>3845</v>
      </c>
      <c r="G27" s="3" t="s">
        <v>3845</v>
      </c>
      <c r="H27" s="3" t="s">
        <v>3845</v>
      </c>
      <c r="I27" s="3" t="s">
        <v>3845</v>
      </c>
      <c r="J27" s="3" t="s">
        <v>3845</v>
      </c>
    </row>
    <row r="28" spans="1:10" x14ac:dyDescent="0.15">
      <c r="B28" t="s">
        <v>3843</v>
      </c>
      <c r="C28" t="s">
        <v>2053</v>
      </c>
      <c r="D28">
        <v>88</v>
      </c>
      <c r="E28">
        <v>12</v>
      </c>
      <c r="F28" s="3" t="s">
        <v>3845</v>
      </c>
      <c r="G28" s="3" t="s">
        <v>3845</v>
      </c>
      <c r="H28" s="3" t="s">
        <v>3845</v>
      </c>
      <c r="I28" s="3" t="s">
        <v>3845</v>
      </c>
      <c r="J28" s="3" t="s">
        <v>3845</v>
      </c>
    </row>
    <row r="29" spans="1:10" x14ac:dyDescent="0.15">
      <c r="B29" t="s">
        <v>3844</v>
      </c>
      <c r="C29" t="s">
        <v>3235</v>
      </c>
      <c r="D29">
        <v>85.62</v>
      </c>
      <c r="E29">
        <v>10.02</v>
      </c>
      <c r="F29" s="3" t="s">
        <v>3845</v>
      </c>
      <c r="G29" s="3" t="s">
        <v>3845</v>
      </c>
      <c r="H29" s="3">
        <v>0.44</v>
      </c>
      <c r="I29" s="3" t="s">
        <v>3845</v>
      </c>
      <c r="J29" s="3" t="s">
        <v>3845</v>
      </c>
    </row>
    <row r="30" spans="1:10" x14ac:dyDescent="0.15">
      <c r="B30" t="s">
        <v>3833</v>
      </c>
      <c r="C30" t="s">
        <v>3235</v>
      </c>
      <c r="D30">
        <v>83.61</v>
      </c>
      <c r="E30">
        <v>10.79</v>
      </c>
      <c r="F30" s="3">
        <v>3.2</v>
      </c>
      <c r="G30" s="3" t="s">
        <v>3845</v>
      </c>
      <c r="H30" s="3">
        <v>0.57999999999999996</v>
      </c>
      <c r="I30" s="3" t="s">
        <v>3845</v>
      </c>
      <c r="J30" s="3" t="s">
        <v>3846</v>
      </c>
    </row>
    <row r="31" spans="1:10" x14ac:dyDescent="0.15">
      <c r="D31" s="16" t="s">
        <v>2161</v>
      </c>
      <c r="E31" s="16" t="s">
        <v>2162</v>
      </c>
      <c r="F31" s="16" t="s">
        <v>2166</v>
      </c>
      <c r="G31" s="16" t="s">
        <v>913</v>
      </c>
      <c r="H31" s="16" t="s">
        <v>3849</v>
      </c>
    </row>
    <row r="32" spans="1:10" x14ac:dyDescent="0.15">
      <c r="A32" t="s">
        <v>3850</v>
      </c>
      <c r="B32" t="s">
        <v>3847</v>
      </c>
      <c r="C32" t="s">
        <v>3848</v>
      </c>
      <c r="D32">
        <v>92.51</v>
      </c>
      <c r="E32">
        <v>6.08</v>
      </c>
      <c r="F32">
        <v>0.51</v>
      </c>
      <c r="G32">
        <v>0.41</v>
      </c>
      <c r="H32">
        <v>0.49</v>
      </c>
    </row>
    <row r="39" spans="3:4" x14ac:dyDescent="0.15">
      <c r="C39" s="13" t="s">
        <v>2484</v>
      </c>
      <c r="D39">
        <v>3</v>
      </c>
    </row>
    <row r="40" spans="3:4" x14ac:dyDescent="0.15">
      <c r="C40" s="13" t="s">
        <v>2486</v>
      </c>
      <c r="D40">
        <v>2</v>
      </c>
    </row>
    <row r="41" spans="3:4" x14ac:dyDescent="0.15">
      <c r="C41" s="13" t="s">
        <v>2489</v>
      </c>
      <c r="D41">
        <v>2</v>
      </c>
    </row>
    <row r="42" spans="3:4" x14ac:dyDescent="0.15">
      <c r="C42" s="13" t="s">
        <v>2496</v>
      </c>
      <c r="D42">
        <v>2</v>
      </c>
    </row>
    <row r="43" spans="3:4" x14ac:dyDescent="0.15">
      <c r="C43" s="13" t="s">
        <v>2431</v>
      </c>
      <c r="D43">
        <v>1</v>
      </c>
    </row>
    <row r="44" spans="3:4" x14ac:dyDescent="0.15">
      <c r="C44" s="13" t="s">
        <v>2494</v>
      </c>
      <c r="D44">
        <v>1</v>
      </c>
    </row>
  </sheetData>
  <phoneticPr fontId="3" type="noConversion"/>
  <pageMargins left="0.75" right="0.75" top="1" bottom="1"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K211"/>
  <sheetViews>
    <sheetView workbookViewId="0">
      <selection activeCell="A2" sqref="A2"/>
    </sheetView>
  </sheetViews>
  <sheetFormatPr baseColWidth="10" defaultRowHeight="13" x14ac:dyDescent="0.15"/>
  <sheetData>
    <row r="2" spans="1:6" ht="16" x14ac:dyDescent="0.2">
      <c r="A2" s="102" t="s">
        <v>4986</v>
      </c>
    </row>
    <row r="4" spans="1:6" x14ac:dyDescent="0.15">
      <c r="A4" s="1" t="s">
        <v>4331</v>
      </c>
    </row>
    <row r="6" spans="1:6" x14ac:dyDescent="0.15">
      <c r="A6" t="s">
        <v>4328</v>
      </c>
    </row>
    <row r="8" spans="1:6" x14ac:dyDescent="0.15">
      <c r="B8" t="s">
        <v>2161</v>
      </c>
      <c r="C8">
        <v>99.3</v>
      </c>
      <c r="F8" t="s">
        <v>4366</v>
      </c>
    </row>
    <row r="9" spans="1:6" x14ac:dyDescent="0.15">
      <c r="B9" t="s">
        <v>2162</v>
      </c>
      <c r="C9">
        <v>0.7</v>
      </c>
    </row>
    <row r="10" spans="1:6" x14ac:dyDescent="0.15">
      <c r="C10">
        <v>100</v>
      </c>
    </row>
    <row r="12" spans="1:6" x14ac:dyDescent="0.15">
      <c r="A12" t="s">
        <v>4329</v>
      </c>
      <c r="F12" t="s">
        <v>4367</v>
      </c>
    </row>
    <row r="14" spans="1:6" x14ac:dyDescent="0.15">
      <c r="B14" t="s">
        <v>2161</v>
      </c>
      <c r="C14">
        <v>99.71</v>
      </c>
    </row>
    <row r="15" spans="1:6" x14ac:dyDescent="0.15">
      <c r="B15" t="s">
        <v>2171</v>
      </c>
      <c r="C15">
        <v>0.28000000000000003</v>
      </c>
    </row>
    <row r="16" spans="1:6" x14ac:dyDescent="0.15">
      <c r="C16">
        <v>99.99</v>
      </c>
    </row>
    <row r="18" spans="1:6" x14ac:dyDescent="0.15">
      <c r="A18" t="s">
        <v>4330</v>
      </c>
      <c r="F18" t="s">
        <v>4368</v>
      </c>
    </row>
    <row r="20" spans="1:6" x14ac:dyDescent="0.15">
      <c r="B20" t="s">
        <v>2161</v>
      </c>
      <c r="C20">
        <v>97.13</v>
      </c>
    </row>
    <row r="21" spans="1:6" x14ac:dyDescent="0.15">
      <c r="B21" t="s">
        <v>2162</v>
      </c>
      <c r="C21">
        <v>0.1</v>
      </c>
    </row>
    <row r="22" spans="1:6" x14ac:dyDescent="0.15">
      <c r="B22" t="s">
        <v>2165</v>
      </c>
      <c r="C22">
        <v>1.76</v>
      </c>
    </row>
    <row r="23" spans="1:6" x14ac:dyDescent="0.15">
      <c r="B23" t="s">
        <v>2166</v>
      </c>
      <c r="C23">
        <v>1.01</v>
      </c>
    </row>
    <row r="24" spans="1:6" x14ac:dyDescent="0.15">
      <c r="C24">
        <v>100</v>
      </c>
    </row>
    <row r="26" spans="1:6" x14ac:dyDescent="0.15">
      <c r="A26" t="s">
        <v>4332</v>
      </c>
      <c r="F26" t="s">
        <v>4369</v>
      </c>
    </row>
    <row r="27" spans="1:6" x14ac:dyDescent="0.15">
      <c r="C27" t="s">
        <v>4333</v>
      </c>
      <c r="D27" t="s">
        <v>4334</v>
      </c>
    </row>
    <row r="28" spans="1:6" x14ac:dyDescent="0.15">
      <c r="B28" t="s">
        <v>2161</v>
      </c>
      <c r="C28">
        <v>98.5</v>
      </c>
      <c r="D28">
        <v>98</v>
      </c>
    </row>
    <row r="29" spans="1:6" x14ac:dyDescent="0.15">
      <c r="B29" t="s">
        <v>2162</v>
      </c>
      <c r="C29">
        <v>0.37</v>
      </c>
      <c r="D29">
        <v>0.51</v>
      </c>
    </row>
    <row r="30" spans="1:6" x14ac:dyDescent="0.15">
      <c r="B30" t="s">
        <v>2166</v>
      </c>
      <c r="C30">
        <v>0.46</v>
      </c>
      <c r="D30">
        <v>0.05</v>
      </c>
    </row>
    <row r="31" spans="1:6" x14ac:dyDescent="0.15">
      <c r="B31" t="s">
        <v>2165</v>
      </c>
      <c r="C31">
        <v>0.76</v>
      </c>
      <c r="D31">
        <v>1.1499999999999999</v>
      </c>
    </row>
    <row r="32" spans="1:6" x14ac:dyDescent="0.15">
      <c r="C32">
        <v>100.09</v>
      </c>
      <c r="D32">
        <v>99.71</v>
      </c>
    </row>
    <row r="34" spans="1:6" x14ac:dyDescent="0.15">
      <c r="A34" s="1" t="s">
        <v>4335</v>
      </c>
    </row>
    <row r="35" spans="1:6" x14ac:dyDescent="0.15">
      <c r="A35" t="s">
        <v>4336</v>
      </c>
      <c r="F35" t="s">
        <v>4370</v>
      </c>
    </row>
    <row r="36" spans="1:6" x14ac:dyDescent="0.15">
      <c r="A36" t="s">
        <v>4337</v>
      </c>
    </row>
    <row r="37" spans="1:6" x14ac:dyDescent="0.15">
      <c r="B37" t="s">
        <v>2161</v>
      </c>
      <c r="C37">
        <v>94</v>
      </c>
    </row>
    <row r="38" spans="1:6" x14ac:dyDescent="0.15">
      <c r="B38" t="s">
        <v>2162</v>
      </c>
      <c r="C38">
        <v>6</v>
      </c>
    </row>
    <row r="39" spans="1:6" x14ac:dyDescent="0.15">
      <c r="C39">
        <v>100</v>
      </c>
    </row>
    <row r="41" spans="1:6" x14ac:dyDescent="0.15">
      <c r="A41" t="s">
        <v>4338</v>
      </c>
    </row>
    <row r="42" spans="1:6" x14ac:dyDescent="0.15">
      <c r="B42" t="s">
        <v>2161</v>
      </c>
      <c r="C42">
        <v>96</v>
      </c>
    </row>
    <row r="43" spans="1:6" x14ac:dyDescent="0.15">
      <c r="B43" t="s">
        <v>2162</v>
      </c>
      <c r="C43">
        <v>4</v>
      </c>
    </row>
    <row r="44" spans="1:6" x14ac:dyDescent="0.15">
      <c r="C44">
        <v>100</v>
      </c>
    </row>
    <row r="46" spans="1:6" x14ac:dyDescent="0.15">
      <c r="A46" s="1" t="s">
        <v>4361</v>
      </c>
    </row>
    <row r="48" spans="1:6" x14ac:dyDescent="0.15">
      <c r="A48" t="s">
        <v>4339</v>
      </c>
    </row>
    <row r="49" spans="1:6" x14ac:dyDescent="0.15">
      <c r="B49" t="s">
        <v>2161</v>
      </c>
      <c r="C49">
        <v>94</v>
      </c>
    </row>
    <row r="50" spans="1:6" x14ac:dyDescent="0.15">
      <c r="B50" t="s">
        <v>2162</v>
      </c>
      <c r="C50">
        <v>5.9</v>
      </c>
    </row>
    <row r="51" spans="1:6" x14ac:dyDescent="0.15">
      <c r="B51" t="s">
        <v>2166</v>
      </c>
      <c r="C51">
        <v>0.1</v>
      </c>
    </row>
    <row r="52" spans="1:6" x14ac:dyDescent="0.15">
      <c r="C52">
        <v>100</v>
      </c>
    </row>
    <row r="54" spans="1:6" x14ac:dyDescent="0.15">
      <c r="A54" t="s">
        <v>4340</v>
      </c>
      <c r="F54" t="s">
        <v>4371</v>
      </c>
    </row>
    <row r="55" spans="1:6" x14ac:dyDescent="0.15">
      <c r="B55" t="s">
        <v>2161</v>
      </c>
      <c r="C55">
        <v>91.6</v>
      </c>
    </row>
    <row r="56" spans="1:6" x14ac:dyDescent="0.15">
      <c r="B56" t="s">
        <v>2162</v>
      </c>
      <c r="C56">
        <v>7.5</v>
      </c>
    </row>
    <row r="57" spans="1:6" x14ac:dyDescent="0.15">
      <c r="B57" t="s">
        <v>2164</v>
      </c>
      <c r="C57">
        <v>0.9</v>
      </c>
    </row>
    <row r="58" spans="1:6" x14ac:dyDescent="0.15">
      <c r="C58">
        <v>100</v>
      </c>
    </row>
    <row r="60" spans="1:6" x14ac:dyDescent="0.15">
      <c r="A60" t="s">
        <v>4341</v>
      </c>
      <c r="F60" t="s">
        <v>4372</v>
      </c>
    </row>
    <row r="61" spans="1:6" x14ac:dyDescent="0.15">
      <c r="B61" t="s">
        <v>2161</v>
      </c>
      <c r="C61">
        <v>89.57</v>
      </c>
    </row>
    <row r="62" spans="1:6" x14ac:dyDescent="0.15">
      <c r="B62" t="s">
        <v>2162</v>
      </c>
      <c r="C62">
        <v>10.43</v>
      </c>
    </row>
    <row r="63" spans="1:6" x14ac:dyDescent="0.15">
      <c r="C63">
        <v>100</v>
      </c>
    </row>
    <row r="65" spans="1:6" x14ac:dyDescent="0.15">
      <c r="A65" t="s">
        <v>4342</v>
      </c>
      <c r="F65" t="s">
        <v>4372</v>
      </c>
    </row>
    <row r="66" spans="1:6" x14ac:dyDescent="0.15">
      <c r="B66" t="s">
        <v>2161</v>
      </c>
      <c r="C66">
        <v>89.85</v>
      </c>
    </row>
    <row r="67" spans="1:6" x14ac:dyDescent="0.15">
      <c r="B67" t="s">
        <v>2162</v>
      </c>
      <c r="C67">
        <v>9.7799999999999994</v>
      </c>
    </row>
    <row r="68" spans="1:6" x14ac:dyDescent="0.15">
      <c r="C68">
        <v>99.63</v>
      </c>
    </row>
    <row r="70" spans="1:6" x14ac:dyDescent="0.15">
      <c r="A70" t="s">
        <v>4343</v>
      </c>
      <c r="F70" t="s">
        <v>4372</v>
      </c>
    </row>
    <row r="71" spans="1:6" x14ac:dyDescent="0.15">
      <c r="B71" t="s">
        <v>2161</v>
      </c>
      <c r="C71">
        <v>88.37</v>
      </c>
    </row>
    <row r="72" spans="1:6" x14ac:dyDescent="0.15">
      <c r="B72" t="s">
        <v>2162</v>
      </c>
      <c r="C72">
        <v>11.33</v>
      </c>
    </row>
    <row r="73" spans="1:6" x14ac:dyDescent="0.15">
      <c r="C73">
        <v>99.7</v>
      </c>
    </row>
    <row r="75" spans="1:6" x14ac:dyDescent="0.15">
      <c r="A75" t="s">
        <v>4344</v>
      </c>
    </row>
    <row r="76" spans="1:6" x14ac:dyDescent="0.15">
      <c r="B76" t="s">
        <v>2161</v>
      </c>
      <c r="C76">
        <v>84.7</v>
      </c>
    </row>
    <row r="77" spans="1:6" x14ac:dyDescent="0.15">
      <c r="B77" t="s">
        <v>2162</v>
      </c>
      <c r="C77">
        <v>14.1</v>
      </c>
    </row>
    <row r="78" spans="1:6" x14ac:dyDescent="0.15">
      <c r="C78">
        <v>98.8</v>
      </c>
    </row>
    <row r="80" spans="1:6" x14ac:dyDescent="0.15">
      <c r="A80" t="s">
        <v>4345</v>
      </c>
      <c r="F80" t="s">
        <v>4374</v>
      </c>
    </row>
    <row r="81" spans="1:11" x14ac:dyDescent="0.15">
      <c r="B81" t="s">
        <v>2161</v>
      </c>
      <c r="C81">
        <v>90</v>
      </c>
    </row>
    <row r="82" spans="1:11" x14ac:dyDescent="0.15">
      <c r="B82" t="s">
        <v>2162</v>
      </c>
      <c r="C82">
        <v>9.5399999999999991</v>
      </c>
    </row>
    <row r="83" spans="1:11" x14ac:dyDescent="0.15">
      <c r="B83" t="s">
        <v>2166</v>
      </c>
      <c r="C83">
        <v>0.33</v>
      </c>
    </row>
    <row r="84" spans="1:11" x14ac:dyDescent="0.15">
      <c r="C84">
        <v>99.87</v>
      </c>
    </row>
    <row r="86" spans="1:11" x14ac:dyDescent="0.15">
      <c r="A86" t="s">
        <v>4373</v>
      </c>
      <c r="F86" t="s">
        <v>4375</v>
      </c>
    </row>
    <row r="87" spans="1:11" x14ac:dyDescent="0.15">
      <c r="B87" t="s">
        <v>2161</v>
      </c>
      <c r="C87">
        <v>91.39</v>
      </c>
    </row>
    <row r="88" spans="1:11" x14ac:dyDescent="0.15">
      <c r="B88" t="s">
        <v>2162</v>
      </c>
      <c r="C88">
        <v>8.3800000000000008</v>
      </c>
    </row>
    <row r="89" spans="1:11" x14ac:dyDescent="0.15">
      <c r="C89">
        <v>99.77</v>
      </c>
    </row>
    <row r="91" spans="1:11" x14ac:dyDescent="0.15">
      <c r="A91" t="s">
        <v>4346</v>
      </c>
      <c r="F91" t="s">
        <v>4376</v>
      </c>
    </row>
    <row r="92" spans="1:11" x14ac:dyDescent="0.15">
      <c r="B92" t="s">
        <v>2161</v>
      </c>
      <c r="C92">
        <v>90.18</v>
      </c>
    </row>
    <row r="93" spans="1:11" x14ac:dyDescent="0.15">
      <c r="B93" t="s">
        <v>3786</v>
      </c>
      <c r="C93">
        <v>9.82</v>
      </c>
    </row>
    <row r="94" spans="1:11" x14ac:dyDescent="0.15">
      <c r="C94">
        <v>100</v>
      </c>
    </row>
    <row r="96" spans="1:11" x14ac:dyDescent="0.15">
      <c r="A96" t="s">
        <v>4395</v>
      </c>
      <c r="I96" t="s">
        <v>4378</v>
      </c>
      <c r="K96" t="s">
        <v>4394</v>
      </c>
    </row>
    <row r="97" spans="1:9" x14ac:dyDescent="0.15">
      <c r="B97" t="s">
        <v>2161</v>
      </c>
      <c r="C97">
        <v>88</v>
      </c>
    </row>
    <row r="98" spans="1:9" x14ac:dyDescent="0.15">
      <c r="B98" t="s">
        <v>2162</v>
      </c>
      <c r="C98">
        <v>12</v>
      </c>
    </row>
    <row r="99" spans="1:9" x14ac:dyDescent="0.15">
      <c r="C99">
        <v>100</v>
      </c>
    </row>
    <row r="101" spans="1:9" x14ac:dyDescent="0.15">
      <c r="A101" t="s">
        <v>4347</v>
      </c>
      <c r="I101" t="s">
        <v>4377</v>
      </c>
    </row>
    <row r="102" spans="1:9" x14ac:dyDescent="0.15">
      <c r="B102" t="s">
        <v>2161</v>
      </c>
      <c r="C102">
        <v>86</v>
      </c>
    </row>
    <row r="103" spans="1:9" x14ac:dyDescent="0.15">
      <c r="B103" t="s">
        <v>2162</v>
      </c>
      <c r="C103">
        <v>14</v>
      </c>
    </row>
    <row r="104" spans="1:9" x14ac:dyDescent="0.15">
      <c r="C104">
        <v>100</v>
      </c>
    </row>
    <row r="106" spans="1:9" x14ac:dyDescent="0.15">
      <c r="A106" t="s">
        <v>4348</v>
      </c>
      <c r="I106" t="s">
        <v>4379</v>
      </c>
    </row>
    <row r="107" spans="1:9" x14ac:dyDescent="0.15">
      <c r="B107" t="s">
        <v>2161</v>
      </c>
      <c r="C107">
        <v>86</v>
      </c>
    </row>
    <row r="108" spans="1:9" x14ac:dyDescent="0.15">
      <c r="B108" t="s">
        <v>2162</v>
      </c>
      <c r="C108">
        <v>14</v>
      </c>
    </row>
    <row r="109" spans="1:9" x14ac:dyDescent="0.15">
      <c r="C109">
        <v>100</v>
      </c>
    </row>
    <row r="111" spans="1:9" x14ac:dyDescent="0.15">
      <c r="A111" t="s">
        <v>4349</v>
      </c>
      <c r="I111" t="s">
        <v>4380</v>
      </c>
    </row>
    <row r="112" spans="1:9" x14ac:dyDescent="0.15">
      <c r="B112" t="s">
        <v>2161</v>
      </c>
      <c r="C112">
        <v>90</v>
      </c>
    </row>
    <row r="113" spans="1:9" x14ac:dyDescent="0.15">
      <c r="B113" t="s">
        <v>2162</v>
      </c>
      <c r="C113">
        <v>10</v>
      </c>
    </row>
    <row r="114" spans="1:9" x14ac:dyDescent="0.15">
      <c r="C114">
        <v>100</v>
      </c>
    </row>
    <row r="116" spans="1:9" x14ac:dyDescent="0.15">
      <c r="A116" t="s">
        <v>4350</v>
      </c>
      <c r="I116" t="s">
        <v>4381</v>
      </c>
    </row>
    <row r="117" spans="1:9" x14ac:dyDescent="0.15">
      <c r="B117" t="s">
        <v>2161</v>
      </c>
      <c r="C117">
        <v>88.51</v>
      </c>
    </row>
    <row r="118" spans="1:9" x14ac:dyDescent="0.15">
      <c r="B118" t="s">
        <v>2162</v>
      </c>
      <c r="C118">
        <v>9.3000000000000007</v>
      </c>
    </row>
    <row r="119" spans="1:9" x14ac:dyDescent="0.15">
      <c r="B119" t="s">
        <v>2164</v>
      </c>
      <c r="C119">
        <v>2.2999999999999998</v>
      </c>
    </row>
    <row r="120" spans="1:9" x14ac:dyDescent="0.15">
      <c r="C120">
        <v>100.11</v>
      </c>
    </row>
    <row r="122" spans="1:9" x14ac:dyDescent="0.15">
      <c r="A122" t="s">
        <v>4351</v>
      </c>
      <c r="I122" t="s">
        <v>4381</v>
      </c>
    </row>
    <row r="123" spans="1:9" x14ac:dyDescent="0.15">
      <c r="B123" t="s">
        <v>2161</v>
      </c>
      <c r="C123">
        <v>88.05</v>
      </c>
    </row>
    <row r="124" spans="1:9" x14ac:dyDescent="0.15">
      <c r="B124" t="s">
        <v>2162</v>
      </c>
      <c r="C124">
        <v>11.12</v>
      </c>
    </row>
    <row r="125" spans="1:9" x14ac:dyDescent="0.15">
      <c r="B125" t="s">
        <v>2164</v>
      </c>
      <c r="C125">
        <v>0.78</v>
      </c>
    </row>
    <row r="126" spans="1:9" x14ac:dyDescent="0.15">
      <c r="C126">
        <v>99.95</v>
      </c>
    </row>
    <row r="128" spans="1:9" x14ac:dyDescent="0.15">
      <c r="A128" t="s">
        <v>4352</v>
      </c>
      <c r="E128" t="s">
        <v>4353</v>
      </c>
      <c r="I128" t="s">
        <v>4382</v>
      </c>
    </row>
    <row r="129" spans="1:6" x14ac:dyDescent="0.15">
      <c r="B129" t="s">
        <v>2161</v>
      </c>
      <c r="C129">
        <v>81.19</v>
      </c>
    </row>
    <row r="130" spans="1:6" x14ac:dyDescent="0.15">
      <c r="B130" t="s">
        <v>2162</v>
      </c>
      <c r="C130">
        <v>18.309999999999999</v>
      </c>
    </row>
    <row r="131" spans="1:6" x14ac:dyDescent="0.15">
      <c r="B131" t="s">
        <v>2164</v>
      </c>
      <c r="C131">
        <v>0.75</v>
      </c>
    </row>
    <row r="132" spans="1:6" x14ac:dyDescent="0.15">
      <c r="C132">
        <v>100.25</v>
      </c>
    </row>
    <row r="134" spans="1:6" x14ac:dyDescent="0.15">
      <c r="A134" t="s">
        <v>4354</v>
      </c>
      <c r="F134" t="s">
        <v>4383</v>
      </c>
    </row>
    <row r="135" spans="1:6" x14ac:dyDescent="0.15">
      <c r="B135" t="s">
        <v>2161</v>
      </c>
      <c r="C135">
        <v>69.510000000000005</v>
      </c>
    </row>
    <row r="136" spans="1:6" x14ac:dyDescent="0.15">
      <c r="B136" t="s">
        <v>2162</v>
      </c>
      <c r="C136">
        <v>7.1</v>
      </c>
    </row>
    <row r="137" spans="1:6" x14ac:dyDescent="0.15">
      <c r="B137" t="s">
        <v>2164</v>
      </c>
      <c r="C137">
        <v>22.02</v>
      </c>
    </row>
    <row r="138" spans="1:6" x14ac:dyDescent="0.15">
      <c r="B138" t="s">
        <v>2166</v>
      </c>
      <c r="C138">
        <v>0.48</v>
      </c>
    </row>
    <row r="139" spans="1:6" x14ac:dyDescent="0.15">
      <c r="B139" t="s">
        <v>2170</v>
      </c>
      <c r="C139">
        <v>0.59</v>
      </c>
    </row>
    <row r="140" spans="1:6" x14ac:dyDescent="0.15">
      <c r="C140">
        <v>99.7</v>
      </c>
    </row>
    <row r="142" spans="1:6" x14ac:dyDescent="0.15">
      <c r="A142" t="s">
        <v>4355</v>
      </c>
      <c r="F142" t="s">
        <v>4384</v>
      </c>
    </row>
    <row r="143" spans="1:6" x14ac:dyDescent="0.15">
      <c r="B143" t="s">
        <v>2161</v>
      </c>
      <c r="C143">
        <v>62.05</v>
      </c>
    </row>
    <row r="144" spans="1:6" x14ac:dyDescent="0.15">
      <c r="B144" t="s">
        <v>2162</v>
      </c>
      <c r="C144">
        <v>7.62</v>
      </c>
    </row>
    <row r="145" spans="1:6" x14ac:dyDescent="0.15">
      <c r="B145" t="s">
        <v>2164</v>
      </c>
      <c r="C145">
        <v>29.35</v>
      </c>
    </row>
    <row r="146" spans="1:6" x14ac:dyDescent="0.15">
      <c r="B146" t="s">
        <v>2170</v>
      </c>
      <c r="C146">
        <v>0.23</v>
      </c>
    </row>
    <row r="147" spans="1:6" x14ac:dyDescent="0.15">
      <c r="B147" t="s">
        <v>2169</v>
      </c>
      <c r="C147">
        <v>0.19</v>
      </c>
    </row>
    <row r="148" spans="1:6" x14ac:dyDescent="0.15">
      <c r="B148" t="s">
        <v>2166</v>
      </c>
      <c r="C148">
        <v>0.17</v>
      </c>
    </row>
    <row r="149" spans="1:6" x14ac:dyDescent="0.15">
      <c r="C149">
        <v>99.61</v>
      </c>
    </row>
    <row r="151" spans="1:6" x14ac:dyDescent="0.15">
      <c r="A151" t="s">
        <v>4356</v>
      </c>
      <c r="F151" t="s">
        <v>4385</v>
      </c>
    </row>
    <row r="152" spans="1:6" x14ac:dyDescent="0.15">
      <c r="B152" t="s">
        <v>2161</v>
      </c>
      <c r="C152">
        <v>72.17</v>
      </c>
    </row>
    <row r="153" spans="1:6" x14ac:dyDescent="0.15">
      <c r="B153" t="s">
        <v>2162</v>
      </c>
      <c r="C153">
        <v>7.17</v>
      </c>
    </row>
    <row r="154" spans="1:6" x14ac:dyDescent="0.15">
      <c r="B154" t="s">
        <v>2164</v>
      </c>
      <c r="C154">
        <v>19.52</v>
      </c>
    </row>
    <row r="155" spans="1:6" x14ac:dyDescent="0.15">
      <c r="B155" t="s">
        <v>2166</v>
      </c>
      <c r="C155">
        <v>0.41</v>
      </c>
    </row>
    <row r="156" spans="1:6" x14ac:dyDescent="0.15">
      <c r="B156" t="s">
        <v>2170</v>
      </c>
      <c r="C156">
        <v>0.28999999999999998</v>
      </c>
    </row>
    <row r="157" spans="1:6" x14ac:dyDescent="0.15">
      <c r="B157" t="s">
        <v>2169</v>
      </c>
      <c r="C157">
        <v>0.2</v>
      </c>
    </row>
    <row r="158" spans="1:6" x14ac:dyDescent="0.15">
      <c r="C158">
        <v>99.76</v>
      </c>
    </row>
    <row r="160" spans="1:6" x14ac:dyDescent="0.15">
      <c r="A160" t="s">
        <v>4357</v>
      </c>
      <c r="F160" t="s">
        <v>4386</v>
      </c>
    </row>
    <row r="161" spans="1:6" x14ac:dyDescent="0.15">
      <c r="B161" t="s">
        <v>2161</v>
      </c>
      <c r="C161">
        <v>86.73</v>
      </c>
    </row>
    <row r="162" spans="1:6" x14ac:dyDescent="0.15">
      <c r="B162" t="s">
        <v>2162</v>
      </c>
      <c r="C162">
        <v>13.15</v>
      </c>
    </row>
    <row r="163" spans="1:6" x14ac:dyDescent="0.15">
      <c r="B163" t="s">
        <v>2171</v>
      </c>
      <c r="C163">
        <v>0.7</v>
      </c>
    </row>
    <row r="164" spans="1:6" x14ac:dyDescent="0.15">
      <c r="C164">
        <v>99.95</v>
      </c>
    </row>
    <row r="166" spans="1:6" x14ac:dyDescent="0.15">
      <c r="A166" t="s">
        <v>4358</v>
      </c>
      <c r="F166" t="s">
        <v>4387</v>
      </c>
    </row>
    <row r="167" spans="1:6" x14ac:dyDescent="0.15">
      <c r="B167" t="s">
        <v>2161</v>
      </c>
      <c r="C167">
        <v>78.88</v>
      </c>
    </row>
    <row r="168" spans="1:6" x14ac:dyDescent="0.15">
      <c r="B168" t="s">
        <v>2162</v>
      </c>
      <c r="C168">
        <v>7.95</v>
      </c>
    </row>
    <row r="169" spans="1:6" x14ac:dyDescent="0.15">
      <c r="B169" t="s">
        <v>2164</v>
      </c>
      <c r="C169">
        <v>12.8</v>
      </c>
    </row>
    <row r="170" spans="1:6" x14ac:dyDescent="0.15">
      <c r="C170">
        <v>99.63</v>
      </c>
    </row>
    <row r="172" spans="1:6" x14ac:dyDescent="0.15">
      <c r="A172" t="s">
        <v>4359</v>
      </c>
      <c r="F172" t="s">
        <v>4393</v>
      </c>
    </row>
    <row r="173" spans="1:6" x14ac:dyDescent="0.15">
      <c r="B173" t="s">
        <v>2161</v>
      </c>
      <c r="C173">
        <v>92.8</v>
      </c>
    </row>
    <row r="174" spans="1:6" x14ac:dyDescent="0.15">
      <c r="B174" t="s">
        <v>2162</v>
      </c>
      <c r="C174">
        <v>5.15</v>
      </c>
    </row>
    <row r="175" spans="1:6" x14ac:dyDescent="0.15">
      <c r="B175" t="s">
        <v>2973</v>
      </c>
      <c r="C175">
        <v>1.78</v>
      </c>
    </row>
    <row r="176" spans="1:6" x14ac:dyDescent="0.15">
      <c r="C176">
        <v>99.73</v>
      </c>
    </row>
    <row r="178" spans="1:6" x14ac:dyDescent="0.15">
      <c r="A178" t="s">
        <v>4360</v>
      </c>
      <c r="F178" t="s">
        <v>4393</v>
      </c>
    </row>
    <row r="179" spans="1:6" x14ac:dyDescent="0.15">
      <c r="B179" t="s">
        <v>2161</v>
      </c>
      <c r="C179">
        <v>84.08</v>
      </c>
    </row>
    <row r="180" spans="1:6" x14ac:dyDescent="0.15">
      <c r="B180" t="s">
        <v>2162</v>
      </c>
      <c r="C180">
        <v>7.19</v>
      </c>
    </row>
    <row r="181" spans="1:6" x14ac:dyDescent="0.15">
      <c r="B181" t="s">
        <v>2164</v>
      </c>
      <c r="C181">
        <v>8.5299999999999994</v>
      </c>
    </row>
    <row r="182" spans="1:6" x14ac:dyDescent="0.15">
      <c r="C182">
        <v>99.8</v>
      </c>
    </row>
    <row r="184" spans="1:6" x14ac:dyDescent="0.15">
      <c r="A184" t="s">
        <v>4392</v>
      </c>
      <c r="F184" t="s">
        <v>4393</v>
      </c>
    </row>
    <row r="185" spans="1:6" x14ac:dyDescent="0.15">
      <c r="B185" t="s">
        <v>2161</v>
      </c>
      <c r="C185">
        <v>88.22</v>
      </c>
    </row>
    <row r="186" spans="1:6" x14ac:dyDescent="0.15">
      <c r="B186" t="s">
        <v>2162</v>
      </c>
      <c r="C186">
        <v>5.63</v>
      </c>
    </row>
    <row r="187" spans="1:6" x14ac:dyDescent="0.15">
      <c r="B187" t="s">
        <v>2164</v>
      </c>
      <c r="C187">
        <v>5.88</v>
      </c>
    </row>
    <row r="188" spans="1:6" x14ac:dyDescent="0.15">
      <c r="C188">
        <v>99.73</v>
      </c>
    </row>
    <row r="190" spans="1:6" x14ac:dyDescent="0.15">
      <c r="A190" s="1" t="s">
        <v>4363</v>
      </c>
    </row>
    <row r="192" spans="1:6" x14ac:dyDescent="0.15">
      <c r="A192" t="s">
        <v>4362</v>
      </c>
      <c r="F192" t="s">
        <v>4388</v>
      </c>
    </row>
    <row r="193" spans="1:6" x14ac:dyDescent="0.15">
      <c r="B193" t="s">
        <v>2161</v>
      </c>
      <c r="C193">
        <v>82.26</v>
      </c>
    </row>
    <row r="194" spans="1:6" x14ac:dyDescent="0.15">
      <c r="B194" t="s">
        <v>2163</v>
      </c>
      <c r="C194">
        <v>17.309999999999999</v>
      </c>
    </row>
    <row r="195" spans="1:6" x14ac:dyDescent="0.15">
      <c r="B195" t="s">
        <v>2166</v>
      </c>
      <c r="C195">
        <v>0.35</v>
      </c>
    </row>
    <row r="196" spans="1:6" x14ac:dyDescent="0.15">
      <c r="C196">
        <v>99.92</v>
      </c>
    </row>
    <row r="198" spans="1:6" x14ac:dyDescent="0.15">
      <c r="A198" t="s">
        <v>4364</v>
      </c>
      <c r="F198" t="s">
        <v>4389</v>
      </c>
    </row>
    <row r="199" spans="1:6" x14ac:dyDescent="0.15">
      <c r="B199" t="s">
        <v>2161</v>
      </c>
      <c r="C199">
        <v>81.069999999999993</v>
      </c>
    </row>
    <row r="200" spans="1:6" x14ac:dyDescent="0.15">
      <c r="B200" t="s">
        <v>2163</v>
      </c>
      <c r="C200">
        <v>17.18</v>
      </c>
    </row>
    <row r="201" spans="1:6" x14ac:dyDescent="0.15">
      <c r="B201" t="s">
        <v>2162</v>
      </c>
      <c r="C201">
        <v>1.05</v>
      </c>
    </row>
    <row r="202" spans="1:6" x14ac:dyDescent="0.15">
      <c r="C202">
        <v>99.3</v>
      </c>
    </row>
    <row r="204" spans="1:6" x14ac:dyDescent="0.15">
      <c r="A204" t="s">
        <v>4365</v>
      </c>
      <c r="F204" t="s">
        <v>4390</v>
      </c>
    </row>
    <row r="205" spans="1:6" x14ac:dyDescent="0.15">
      <c r="B205" t="s">
        <v>2161</v>
      </c>
      <c r="C205">
        <v>79.14</v>
      </c>
    </row>
    <row r="206" spans="1:6" x14ac:dyDescent="0.15">
      <c r="B206" t="s">
        <v>2162</v>
      </c>
      <c r="C206">
        <v>4.97</v>
      </c>
    </row>
    <row r="207" spans="1:6" x14ac:dyDescent="0.15">
      <c r="B207" t="s">
        <v>2164</v>
      </c>
      <c r="C207">
        <v>9.18</v>
      </c>
    </row>
    <row r="208" spans="1:6" x14ac:dyDescent="0.15">
      <c r="B208" t="s">
        <v>2163</v>
      </c>
      <c r="C208">
        <v>6.27</v>
      </c>
    </row>
    <row r="209" spans="2:6" x14ac:dyDescent="0.15">
      <c r="B209" t="s">
        <v>2166</v>
      </c>
      <c r="C209">
        <v>0.23</v>
      </c>
    </row>
    <row r="210" spans="2:6" x14ac:dyDescent="0.15">
      <c r="C210">
        <v>99.69</v>
      </c>
    </row>
    <row r="211" spans="2:6" x14ac:dyDescent="0.15">
      <c r="F211" t="s">
        <v>4391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J173"/>
  <sheetViews>
    <sheetView workbookViewId="0">
      <selection activeCell="A2" sqref="A2"/>
    </sheetView>
  </sheetViews>
  <sheetFormatPr baseColWidth="10" defaultColWidth="8.83203125" defaultRowHeight="13" x14ac:dyDescent="0.15"/>
  <sheetData>
    <row r="2" spans="1:7" ht="16" x14ac:dyDescent="0.2">
      <c r="A2" s="102" t="s">
        <v>4983</v>
      </c>
    </row>
    <row r="4" spans="1:7" x14ac:dyDescent="0.15">
      <c r="A4" s="1" t="s">
        <v>4239</v>
      </c>
    </row>
    <row r="5" spans="1:7" ht="16" x14ac:dyDescent="0.2">
      <c r="A5" s="81" t="s">
        <v>4240</v>
      </c>
      <c r="B5" s="81"/>
      <c r="C5" s="81"/>
      <c r="D5" s="81"/>
      <c r="E5" s="81"/>
      <c r="F5" s="81"/>
      <c r="G5" s="81"/>
    </row>
    <row r="7" spans="1:7" x14ac:dyDescent="0.15">
      <c r="B7" s="80" t="s">
        <v>1279</v>
      </c>
      <c r="C7" s="80" t="s">
        <v>1280</v>
      </c>
      <c r="D7" s="80" t="s">
        <v>1285</v>
      </c>
    </row>
    <row r="8" spans="1:7" x14ac:dyDescent="0.15">
      <c r="A8" s="80" t="s">
        <v>2161</v>
      </c>
      <c r="B8">
        <v>98.65</v>
      </c>
      <c r="C8">
        <v>98.25</v>
      </c>
      <c r="D8">
        <v>99.31</v>
      </c>
    </row>
    <row r="9" spans="1:7" x14ac:dyDescent="0.15">
      <c r="A9" s="80" t="s">
        <v>2164</v>
      </c>
      <c r="B9">
        <v>0.75</v>
      </c>
      <c r="C9">
        <v>1.0900000000000001</v>
      </c>
      <c r="D9">
        <v>0.21</v>
      </c>
    </row>
    <row r="10" spans="1:7" x14ac:dyDescent="0.15">
      <c r="A10" s="80" t="s">
        <v>2165</v>
      </c>
      <c r="B10">
        <v>0.23</v>
      </c>
      <c r="C10">
        <v>0.13</v>
      </c>
      <c r="D10">
        <v>0.1</v>
      </c>
    </row>
    <row r="11" spans="1:7" x14ac:dyDescent="0.15">
      <c r="A11" s="80" t="s">
        <v>2166</v>
      </c>
      <c r="B11">
        <v>0.05</v>
      </c>
      <c r="C11">
        <v>0.13</v>
      </c>
      <c r="D11">
        <v>0.02</v>
      </c>
    </row>
    <row r="12" spans="1:7" x14ac:dyDescent="0.15">
      <c r="A12" s="80" t="s">
        <v>2169</v>
      </c>
      <c r="B12" s="94" t="s">
        <v>3845</v>
      </c>
      <c r="C12">
        <v>0.23</v>
      </c>
      <c r="D12">
        <v>0.28000000000000003</v>
      </c>
    </row>
    <row r="13" spans="1:7" x14ac:dyDescent="0.15">
      <c r="A13" s="80" t="s">
        <v>4241</v>
      </c>
      <c r="B13">
        <v>0.02</v>
      </c>
      <c r="C13">
        <v>0.05</v>
      </c>
      <c r="D13" s="94" t="s">
        <v>3845</v>
      </c>
    </row>
    <row r="14" spans="1:7" x14ac:dyDescent="0.15">
      <c r="A14" s="80" t="s">
        <v>4242</v>
      </c>
      <c r="B14">
        <v>0.03</v>
      </c>
      <c r="C14" s="80" t="s">
        <v>4247</v>
      </c>
      <c r="D14" s="80" t="s">
        <v>4248</v>
      </c>
    </row>
    <row r="15" spans="1:7" x14ac:dyDescent="0.15">
      <c r="A15" s="80" t="s">
        <v>4243</v>
      </c>
      <c r="B15">
        <v>0.09</v>
      </c>
      <c r="C15" s="80" t="s">
        <v>1848</v>
      </c>
      <c r="D15" s="80" t="s">
        <v>1848</v>
      </c>
    </row>
    <row r="16" spans="1:7" x14ac:dyDescent="0.15">
      <c r="A16" s="80" t="s">
        <v>4244</v>
      </c>
      <c r="B16">
        <v>0.12</v>
      </c>
      <c r="C16" s="94" t="s">
        <v>3845</v>
      </c>
      <c r="D16">
        <v>0.04</v>
      </c>
    </row>
    <row r="17" spans="1:6" x14ac:dyDescent="0.15">
      <c r="A17" s="80" t="s">
        <v>4245</v>
      </c>
      <c r="B17">
        <v>0.05</v>
      </c>
      <c r="C17" s="94" t="s">
        <v>3845</v>
      </c>
      <c r="D17" s="94" t="s">
        <v>3845</v>
      </c>
    </row>
    <row r="18" spans="1:6" x14ac:dyDescent="0.15">
      <c r="A18" s="80" t="s">
        <v>4246</v>
      </c>
      <c r="B18" s="94" t="s">
        <v>3845</v>
      </c>
      <c r="C18" s="94" t="s">
        <v>3845</v>
      </c>
      <c r="D18" s="94" t="s">
        <v>3845</v>
      </c>
    </row>
    <row r="20" spans="1:6" x14ac:dyDescent="0.15">
      <c r="A20" s="80" t="s">
        <v>4249</v>
      </c>
    </row>
    <row r="21" spans="1:6" x14ac:dyDescent="0.15">
      <c r="A21" s="80" t="s">
        <v>4250</v>
      </c>
    </row>
    <row r="22" spans="1:6" x14ac:dyDescent="0.15">
      <c r="A22" s="80" t="s">
        <v>4251</v>
      </c>
    </row>
    <row r="24" spans="1:6" x14ac:dyDescent="0.15">
      <c r="A24" s="1" t="s">
        <v>4252</v>
      </c>
    </row>
    <row r="25" spans="1:6" ht="16" x14ac:dyDescent="0.2">
      <c r="A25" s="81" t="s">
        <v>4253</v>
      </c>
    </row>
    <row r="27" spans="1:6" x14ac:dyDescent="0.15">
      <c r="B27">
        <v>1</v>
      </c>
      <c r="C27">
        <v>2</v>
      </c>
      <c r="D27">
        <v>3</v>
      </c>
      <c r="E27">
        <v>4</v>
      </c>
      <c r="F27">
        <v>5</v>
      </c>
    </row>
    <row r="28" spans="1:6" x14ac:dyDescent="0.15">
      <c r="A28" s="80" t="s">
        <v>2161</v>
      </c>
      <c r="B28">
        <v>71.36</v>
      </c>
      <c r="C28">
        <v>70.099999999999994</v>
      </c>
      <c r="D28">
        <v>70.16</v>
      </c>
      <c r="E28">
        <v>70.290000000000006</v>
      </c>
      <c r="F28">
        <v>65.8</v>
      </c>
    </row>
    <row r="29" spans="1:6" x14ac:dyDescent="0.15">
      <c r="A29" s="80" t="s">
        <v>2163</v>
      </c>
      <c r="B29">
        <v>28.15</v>
      </c>
      <c r="C29">
        <v>29.9</v>
      </c>
      <c r="D29">
        <v>27.45</v>
      </c>
      <c r="E29">
        <v>29.26</v>
      </c>
      <c r="F29">
        <v>31.8</v>
      </c>
    </row>
    <row r="30" spans="1:6" x14ac:dyDescent="0.15">
      <c r="A30" s="80" t="s">
        <v>2162</v>
      </c>
      <c r="B30" s="94" t="s">
        <v>3845</v>
      </c>
      <c r="C30" s="94" t="s">
        <v>3845</v>
      </c>
      <c r="D30" s="3">
        <v>0.79</v>
      </c>
      <c r="E30" s="3">
        <v>0.17</v>
      </c>
      <c r="F30" s="3">
        <v>0.15</v>
      </c>
    </row>
    <row r="31" spans="1:6" x14ac:dyDescent="0.15">
      <c r="A31" s="80" t="s">
        <v>2164</v>
      </c>
      <c r="B31" s="94" t="s">
        <v>3845</v>
      </c>
      <c r="C31" s="94" t="s">
        <v>3845</v>
      </c>
      <c r="D31" s="3">
        <v>0.2</v>
      </c>
      <c r="E31" s="3">
        <v>0.28000000000000003</v>
      </c>
      <c r="F31" s="3">
        <v>2.15</v>
      </c>
    </row>
    <row r="32" spans="1:6" x14ac:dyDescent="0.15">
      <c r="B32" s="80">
        <v>99.51</v>
      </c>
      <c r="C32" s="80">
        <v>100</v>
      </c>
      <c r="D32">
        <v>98.6</v>
      </c>
      <c r="E32">
        <v>100</v>
      </c>
      <c r="F32">
        <v>100</v>
      </c>
    </row>
    <row r="34" spans="1:10" x14ac:dyDescent="0.15">
      <c r="A34" s="80" t="s">
        <v>4254</v>
      </c>
    </row>
    <row r="35" spans="1:10" x14ac:dyDescent="0.15">
      <c r="A35" s="80" t="s">
        <v>4255</v>
      </c>
    </row>
    <row r="36" spans="1:10" x14ac:dyDescent="0.15">
      <c r="A36" s="80" t="s">
        <v>4256</v>
      </c>
    </row>
    <row r="37" spans="1:10" x14ac:dyDescent="0.15">
      <c r="A37" s="80" t="s">
        <v>4257</v>
      </c>
    </row>
    <row r="38" spans="1:10" x14ac:dyDescent="0.15">
      <c r="A38" s="80" t="s">
        <v>4258</v>
      </c>
    </row>
    <row r="40" spans="1:10" x14ac:dyDescent="0.15">
      <c r="A40" s="1" t="s">
        <v>4259</v>
      </c>
    </row>
    <row r="41" spans="1:10" ht="16" x14ac:dyDescent="0.2">
      <c r="A41" s="81" t="s">
        <v>4260</v>
      </c>
    </row>
    <row r="43" spans="1:10" x14ac:dyDescent="0.15">
      <c r="B43">
        <v>1</v>
      </c>
      <c r="C43">
        <v>2</v>
      </c>
      <c r="D43">
        <v>3</v>
      </c>
      <c r="E43">
        <v>4</v>
      </c>
      <c r="F43">
        <v>5</v>
      </c>
      <c r="G43">
        <v>6</v>
      </c>
      <c r="H43">
        <v>7</v>
      </c>
      <c r="I43">
        <v>8</v>
      </c>
      <c r="J43">
        <v>9</v>
      </c>
    </row>
    <row r="44" spans="1:10" x14ac:dyDescent="0.15">
      <c r="A44" s="80" t="s">
        <v>2161</v>
      </c>
      <c r="B44">
        <v>91.4</v>
      </c>
      <c r="C44">
        <v>89.62</v>
      </c>
      <c r="D44">
        <v>82.45</v>
      </c>
      <c r="E44">
        <v>83</v>
      </c>
      <c r="F44">
        <v>75</v>
      </c>
      <c r="G44">
        <v>82</v>
      </c>
      <c r="H44">
        <v>64.5</v>
      </c>
      <c r="I44">
        <v>89.16</v>
      </c>
      <c r="J44">
        <v>84.2</v>
      </c>
    </row>
    <row r="45" spans="1:10" x14ac:dyDescent="0.15">
      <c r="A45" s="80" t="s">
        <v>2163</v>
      </c>
      <c r="B45">
        <v>5.53</v>
      </c>
      <c r="C45">
        <v>4.2</v>
      </c>
      <c r="D45">
        <v>10.3</v>
      </c>
      <c r="E45">
        <v>14</v>
      </c>
      <c r="F45">
        <v>20</v>
      </c>
      <c r="G45">
        <v>18</v>
      </c>
      <c r="H45">
        <v>32.5</v>
      </c>
      <c r="I45">
        <v>0.49</v>
      </c>
      <c r="J45">
        <v>11.5</v>
      </c>
    </row>
    <row r="46" spans="1:10" x14ac:dyDescent="0.15">
      <c r="A46" s="80" t="s">
        <v>2162</v>
      </c>
      <c r="B46">
        <v>1.7</v>
      </c>
      <c r="C46">
        <v>5.7</v>
      </c>
      <c r="D46">
        <v>4.0999999999999996</v>
      </c>
      <c r="E46">
        <v>2</v>
      </c>
      <c r="F46">
        <v>3</v>
      </c>
      <c r="G46">
        <v>2.5</v>
      </c>
      <c r="H46">
        <v>0.25</v>
      </c>
      <c r="I46">
        <v>10.24</v>
      </c>
      <c r="J46">
        <v>3.55</v>
      </c>
    </row>
    <row r="47" spans="1:10" x14ac:dyDescent="0.15">
      <c r="A47" s="80" t="s">
        <v>2164</v>
      </c>
      <c r="B47">
        <v>1.37</v>
      </c>
      <c r="C47">
        <v>0.48</v>
      </c>
      <c r="D47">
        <v>3.15</v>
      </c>
      <c r="E47">
        <v>1</v>
      </c>
      <c r="F47">
        <v>2</v>
      </c>
      <c r="G47">
        <v>0.25</v>
      </c>
      <c r="H47">
        <v>2.76</v>
      </c>
      <c r="I47">
        <v>0.1</v>
      </c>
      <c r="J47">
        <v>0.75</v>
      </c>
    </row>
    <row r="48" spans="1:10" x14ac:dyDescent="0.15">
      <c r="B48">
        <v>100</v>
      </c>
      <c r="C48">
        <v>100</v>
      </c>
      <c r="D48">
        <v>100</v>
      </c>
      <c r="E48">
        <v>100</v>
      </c>
      <c r="F48">
        <v>100</v>
      </c>
      <c r="G48">
        <v>102.75</v>
      </c>
      <c r="H48">
        <v>100</v>
      </c>
      <c r="I48">
        <v>100</v>
      </c>
      <c r="J48">
        <v>100</v>
      </c>
    </row>
    <row r="50" spans="1:8" x14ac:dyDescent="0.15">
      <c r="A50" s="80" t="s">
        <v>4273</v>
      </c>
    </row>
    <row r="51" spans="1:8" x14ac:dyDescent="0.15">
      <c r="A51" s="80" t="s">
        <v>4262</v>
      </c>
    </row>
    <row r="52" spans="1:8" x14ac:dyDescent="0.15">
      <c r="A52" s="80" t="s">
        <v>4261</v>
      </c>
    </row>
    <row r="53" spans="1:8" x14ac:dyDescent="0.15">
      <c r="A53" s="80" t="s">
        <v>4263</v>
      </c>
    </row>
    <row r="54" spans="1:8" x14ac:dyDescent="0.15">
      <c r="A54" s="80" t="s">
        <v>4264</v>
      </c>
    </row>
    <row r="55" spans="1:8" x14ac:dyDescent="0.15">
      <c r="A55" s="80" t="s">
        <v>4265</v>
      </c>
    </row>
    <row r="56" spans="1:8" x14ac:dyDescent="0.15">
      <c r="A56" s="80" t="s">
        <v>4266</v>
      </c>
    </row>
    <row r="57" spans="1:8" x14ac:dyDescent="0.15">
      <c r="A57" s="80" t="s">
        <v>4267</v>
      </c>
    </row>
    <row r="59" spans="1:8" x14ac:dyDescent="0.15">
      <c r="A59" s="1" t="s">
        <v>4268</v>
      </c>
    </row>
    <row r="60" spans="1:8" x14ac:dyDescent="0.15">
      <c r="A60" s="80" t="s">
        <v>4269</v>
      </c>
    </row>
    <row r="62" spans="1:8" x14ac:dyDescent="0.15">
      <c r="B62">
        <v>1</v>
      </c>
      <c r="C62">
        <v>2</v>
      </c>
      <c r="D62">
        <v>3</v>
      </c>
      <c r="E62">
        <v>4</v>
      </c>
      <c r="F62">
        <v>5</v>
      </c>
      <c r="G62">
        <v>6</v>
      </c>
      <c r="H62">
        <v>7</v>
      </c>
    </row>
    <row r="63" spans="1:8" x14ac:dyDescent="0.15">
      <c r="A63" s="80" t="s">
        <v>2161</v>
      </c>
      <c r="B63">
        <v>92</v>
      </c>
      <c r="C63">
        <v>88</v>
      </c>
      <c r="D63">
        <v>80.27</v>
      </c>
      <c r="E63">
        <v>73</v>
      </c>
      <c r="F63">
        <v>85</v>
      </c>
      <c r="G63">
        <v>77.77</v>
      </c>
      <c r="H63">
        <v>74.900000000000006</v>
      </c>
    </row>
    <row r="64" spans="1:8" x14ac:dyDescent="0.15">
      <c r="A64" s="80" t="s">
        <v>2162</v>
      </c>
      <c r="B64">
        <v>6.7</v>
      </c>
      <c r="C64">
        <v>12</v>
      </c>
      <c r="D64">
        <v>19.66</v>
      </c>
      <c r="E64">
        <v>26.74</v>
      </c>
      <c r="F64">
        <v>14</v>
      </c>
      <c r="G64">
        <v>19.61</v>
      </c>
      <c r="H64">
        <v>25.1</v>
      </c>
    </row>
    <row r="66" spans="1:9" x14ac:dyDescent="0.15">
      <c r="A66" s="80" t="s">
        <v>4274</v>
      </c>
    </row>
    <row r="67" spans="1:9" x14ac:dyDescent="0.15">
      <c r="A67" s="80" t="s">
        <v>4270</v>
      </c>
    </row>
    <row r="68" spans="1:9" x14ac:dyDescent="0.15">
      <c r="A68" s="95" t="s">
        <v>4271</v>
      </c>
    </row>
    <row r="69" spans="1:9" x14ac:dyDescent="0.15">
      <c r="A69" s="80" t="s">
        <v>4272</v>
      </c>
    </row>
    <row r="70" spans="1:9" x14ac:dyDescent="0.15">
      <c r="A70" s="80" t="s">
        <v>4276</v>
      </c>
    </row>
    <row r="71" spans="1:9" ht="14" x14ac:dyDescent="0.2">
      <c r="A71" s="80" t="s">
        <v>4275</v>
      </c>
    </row>
    <row r="72" spans="1:9" ht="14" x14ac:dyDescent="0.2">
      <c r="A72" s="80" t="s">
        <v>4277</v>
      </c>
    </row>
    <row r="74" spans="1:9" ht="14" x14ac:dyDescent="0.2">
      <c r="A74" s="80" t="s">
        <v>4278</v>
      </c>
    </row>
    <row r="76" spans="1:9" x14ac:dyDescent="0.15">
      <c r="B76">
        <v>1</v>
      </c>
      <c r="C76">
        <v>2</v>
      </c>
      <c r="D76">
        <v>3</v>
      </c>
      <c r="E76">
        <v>4</v>
      </c>
      <c r="F76">
        <v>5</v>
      </c>
      <c r="G76">
        <v>6</v>
      </c>
      <c r="H76">
        <v>7</v>
      </c>
      <c r="I76">
        <v>8</v>
      </c>
    </row>
    <row r="77" spans="1:9" x14ac:dyDescent="0.15">
      <c r="A77" s="80" t="s">
        <v>2161</v>
      </c>
      <c r="B77">
        <v>88.5</v>
      </c>
      <c r="C77">
        <v>76.400000000000006</v>
      </c>
      <c r="D77">
        <v>83.6</v>
      </c>
      <c r="E77">
        <v>87.9</v>
      </c>
      <c r="F77">
        <v>96</v>
      </c>
      <c r="G77">
        <v>86.8</v>
      </c>
      <c r="H77">
        <v>87.9</v>
      </c>
      <c r="I77">
        <v>88</v>
      </c>
    </row>
    <row r="78" spans="1:9" x14ac:dyDescent="0.15">
      <c r="A78" s="80" t="s">
        <v>2162</v>
      </c>
      <c r="B78">
        <v>10</v>
      </c>
      <c r="C78">
        <v>7</v>
      </c>
      <c r="D78">
        <v>10.9</v>
      </c>
      <c r="E78">
        <v>11.5</v>
      </c>
      <c r="F78">
        <v>3.2</v>
      </c>
      <c r="G78">
        <v>10.3</v>
      </c>
      <c r="H78">
        <v>11.6</v>
      </c>
      <c r="I78">
        <v>9.6</v>
      </c>
    </row>
    <row r="79" spans="1:9" x14ac:dyDescent="0.15">
      <c r="A79" s="80" t="s">
        <v>2164</v>
      </c>
      <c r="B79">
        <v>1.5</v>
      </c>
      <c r="C79">
        <v>16.600000000000001</v>
      </c>
      <c r="D79">
        <v>5.5</v>
      </c>
      <c r="E79" s="94" t="s">
        <v>3845</v>
      </c>
      <c r="F79">
        <v>0.8</v>
      </c>
      <c r="G79">
        <v>2.2999999999999998</v>
      </c>
      <c r="H79" s="94" t="s">
        <v>3845</v>
      </c>
      <c r="I79" s="94" t="s">
        <v>3845</v>
      </c>
    </row>
    <row r="80" spans="1:9" x14ac:dyDescent="0.15">
      <c r="B80">
        <v>100</v>
      </c>
      <c r="C80">
        <v>100</v>
      </c>
      <c r="D80">
        <v>100</v>
      </c>
      <c r="E80">
        <v>99.4</v>
      </c>
      <c r="F80">
        <v>100</v>
      </c>
      <c r="G80">
        <v>99.4</v>
      </c>
      <c r="H80" s="80">
        <v>99.5</v>
      </c>
      <c r="I80" s="80">
        <v>97.6</v>
      </c>
    </row>
    <row r="82" spans="1:10" ht="14" x14ac:dyDescent="0.2">
      <c r="A82" s="80" t="s">
        <v>4279</v>
      </c>
    </row>
    <row r="83" spans="1:10" x14ac:dyDescent="0.15">
      <c r="A83" s="80" t="s">
        <v>4280</v>
      </c>
    </row>
    <row r="84" spans="1:10" x14ac:dyDescent="0.15">
      <c r="A84" s="80" t="s">
        <v>4281</v>
      </c>
    </row>
    <row r="85" spans="1:10" x14ac:dyDescent="0.15">
      <c r="A85" s="80" t="s">
        <v>4282</v>
      </c>
    </row>
    <row r="86" spans="1:10" x14ac:dyDescent="0.15">
      <c r="A86" s="80" t="s">
        <v>4283</v>
      </c>
    </row>
    <row r="87" spans="1:10" x14ac:dyDescent="0.15">
      <c r="A87" s="80" t="s">
        <v>4284</v>
      </c>
    </row>
    <row r="88" spans="1:10" x14ac:dyDescent="0.15">
      <c r="A88" s="80" t="s">
        <v>4285</v>
      </c>
    </row>
    <row r="89" spans="1:10" x14ac:dyDescent="0.15">
      <c r="A89" s="80" t="s">
        <v>4286</v>
      </c>
    </row>
    <row r="91" spans="1:10" x14ac:dyDescent="0.15">
      <c r="A91" s="1" t="s">
        <v>4287</v>
      </c>
    </row>
    <row r="92" spans="1:10" ht="14" x14ac:dyDescent="0.2">
      <c r="A92" s="80" t="s">
        <v>4288</v>
      </c>
      <c r="B92" s="80"/>
      <c r="C92" s="80"/>
      <c r="D92" s="80"/>
    </row>
    <row r="94" spans="1:10" x14ac:dyDescent="0.15">
      <c r="A94" s="80"/>
      <c r="B94" s="80">
        <v>1</v>
      </c>
      <c r="C94" s="80">
        <v>2</v>
      </c>
      <c r="D94" s="80">
        <v>3</v>
      </c>
      <c r="E94" s="80">
        <v>4</v>
      </c>
      <c r="F94" s="80">
        <v>5</v>
      </c>
      <c r="G94" s="80">
        <v>6</v>
      </c>
      <c r="H94" s="80">
        <v>7</v>
      </c>
      <c r="I94" s="80">
        <v>8</v>
      </c>
      <c r="J94" s="80">
        <v>9</v>
      </c>
    </row>
    <row r="95" spans="1:10" x14ac:dyDescent="0.15">
      <c r="A95" s="80" t="s">
        <v>2161</v>
      </c>
      <c r="B95" s="80">
        <v>69.7</v>
      </c>
      <c r="C95" s="80">
        <v>94.1</v>
      </c>
      <c r="D95" s="80">
        <v>86.8</v>
      </c>
      <c r="E95" s="80">
        <v>90.3</v>
      </c>
      <c r="F95" s="80">
        <v>85.1</v>
      </c>
      <c r="G95" s="80">
        <v>88.3</v>
      </c>
      <c r="H95" s="80">
        <v>84.2</v>
      </c>
      <c r="I95" s="80">
        <v>74.2</v>
      </c>
      <c r="J95" s="80">
        <v>68.7</v>
      </c>
    </row>
    <row r="96" spans="1:10" x14ac:dyDescent="0.15">
      <c r="A96" s="80" t="s">
        <v>2162</v>
      </c>
      <c r="B96" s="80">
        <v>7.2</v>
      </c>
      <c r="C96" s="80">
        <v>5.5</v>
      </c>
      <c r="D96" s="80">
        <v>13</v>
      </c>
      <c r="E96" s="80">
        <v>9.4</v>
      </c>
      <c r="F96" s="80">
        <v>11.1</v>
      </c>
      <c r="G96" s="80">
        <v>10</v>
      </c>
      <c r="H96" s="80">
        <v>15.6</v>
      </c>
      <c r="I96" s="80">
        <v>8.5</v>
      </c>
      <c r="J96" s="80">
        <v>4.8</v>
      </c>
    </row>
    <row r="97" spans="1:10" x14ac:dyDescent="0.15">
      <c r="A97" s="80" t="s">
        <v>2164</v>
      </c>
      <c r="B97" s="80">
        <v>21.8</v>
      </c>
      <c r="C97" s="94" t="s">
        <v>2173</v>
      </c>
      <c r="D97" s="94" t="s">
        <v>2173</v>
      </c>
      <c r="E97" s="94" t="s">
        <v>2173</v>
      </c>
      <c r="F97" s="80">
        <v>2.8</v>
      </c>
      <c r="G97" s="80">
        <v>0.6</v>
      </c>
      <c r="H97" s="94" t="s">
        <v>2173</v>
      </c>
      <c r="I97" s="80">
        <v>16.100000000000001</v>
      </c>
      <c r="J97" s="80">
        <v>26.4</v>
      </c>
    </row>
    <row r="98" spans="1:10" x14ac:dyDescent="0.15">
      <c r="A98" s="80" t="s">
        <v>2166</v>
      </c>
      <c r="B98" s="80">
        <v>0.6</v>
      </c>
      <c r="C98" s="80">
        <v>0.4</v>
      </c>
      <c r="D98" s="94" t="s">
        <v>2173</v>
      </c>
      <c r="E98" s="94" t="s">
        <v>2173</v>
      </c>
      <c r="F98" s="80">
        <v>0.4</v>
      </c>
      <c r="G98" s="80">
        <v>0.3</v>
      </c>
      <c r="H98" s="94" t="s">
        <v>2173</v>
      </c>
      <c r="I98" s="80">
        <v>0.2</v>
      </c>
      <c r="J98" s="80">
        <v>0.1</v>
      </c>
    </row>
    <row r="99" spans="1:10" x14ac:dyDescent="0.15">
      <c r="A99" s="80"/>
      <c r="B99" s="80">
        <v>99.2</v>
      </c>
      <c r="C99" s="80">
        <v>100</v>
      </c>
      <c r="D99" s="96">
        <v>99.8</v>
      </c>
      <c r="E99" s="80">
        <v>99.7</v>
      </c>
      <c r="F99" s="80">
        <v>99.4</v>
      </c>
      <c r="G99" s="80">
        <v>99.2</v>
      </c>
      <c r="H99" s="80">
        <v>99.8</v>
      </c>
      <c r="I99" s="80">
        <v>99</v>
      </c>
      <c r="J99" s="80">
        <v>99</v>
      </c>
    </row>
    <row r="101" spans="1:10" x14ac:dyDescent="0.15">
      <c r="A101" s="80" t="s">
        <v>4289</v>
      </c>
    </row>
    <row r="102" spans="1:10" x14ac:dyDescent="0.15">
      <c r="A102" s="80" t="s">
        <v>4290</v>
      </c>
    </row>
    <row r="103" spans="1:10" x14ac:dyDescent="0.15">
      <c r="A103" s="80" t="s">
        <v>4291</v>
      </c>
    </row>
    <row r="104" spans="1:10" x14ac:dyDescent="0.15">
      <c r="A104" s="80" t="s">
        <v>4292</v>
      </c>
    </row>
    <row r="105" spans="1:10" x14ac:dyDescent="0.15">
      <c r="A105" s="80" t="s">
        <v>4293</v>
      </c>
    </row>
    <row r="106" spans="1:10" ht="14" x14ac:dyDescent="0.2">
      <c r="A106" s="80" t="s">
        <v>4294</v>
      </c>
    </row>
    <row r="107" spans="1:10" x14ac:dyDescent="0.15">
      <c r="A107" s="80" t="s">
        <v>4295</v>
      </c>
    </row>
    <row r="108" spans="1:10" x14ac:dyDescent="0.15">
      <c r="A108" s="80" t="s">
        <v>4296</v>
      </c>
    </row>
    <row r="109" spans="1:10" x14ac:dyDescent="0.15">
      <c r="A109" t="s">
        <v>4297</v>
      </c>
    </row>
    <row r="111" spans="1:10" x14ac:dyDescent="0.15">
      <c r="B111">
        <v>1</v>
      </c>
      <c r="C111">
        <v>2</v>
      </c>
      <c r="D111">
        <v>3</v>
      </c>
      <c r="E111">
        <v>4</v>
      </c>
      <c r="F111">
        <v>5</v>
      </c>
    </row>
    <row r="112" spans="1:10" x14ac:dyDescent="0.15">
      <c r="A112" s="80" t="s">
        <v>2161</v>
      </c>
      <c r="B112" s="3">
        <v>82.3</v>
      </c>
      <c r="C112" s="3">
        <v>81</v>
      </c>
      <c r="D112" s="3">
        <v>83</v>
      </c>
      <c r="E112" s="3">
        <v>86.7</v>
      </c>
      <c r="F112" s="3">
        <v>79.099999999999994</v>
      </c>
    </row>
    <row r="113" spans="1:7" x14ac:dyDescent="0.15">
      <c r="A113" s="80" t="s">
        <v>2162</v>
      </c>
      <c r="B113" s="3" t="s">
        <v>2173</v>
      </c>
      <c r="C113" s="3">
        <v>1</v>
      </c>
      <c r="D113" s="3" t="s">
        <v>2173</v>
      </c>
      <c r="E113" s="3">
        <v>1.1000000000000001</v>
      </c>
      <c r="F113" s="3">
        <v>4.9000000000000004</v>
      </c>
    </row>
    <row r="114" spans="1:7" x14ac:dyDescent="0.15">
      <c r="A114" s="80" t="s">
        <v>2164</v>
      </c>
      <c r="B114" s="3" t="s">
        <v>2173</v>
      </c>
      <c r="C114" s="3" t="s">
        <v>2173</v>
      </c>
      <c r="D114" s="3" t="s">
        <v>2173</v>
      </c>
      <c r="E114" s="3">
        <v>1.7</v>
      </c>
      <c r="F114" s="3">
        <v>9.1999999999999993</v>
      </c>
    </row>
    <row r="115" spans="1:7" x14ac:dyDescent="0.15">
      <c r="A115" s="80" t="s">
        <v>2163</v>
      </c>
      <c r="B115" s="3">
        <v>17.3</v>
      </c>
      <c r="C115" s="3">
        <v>17.8</v>
      </c>
      <c r="D115" s="3">
        <v>15.8</v>
      </c>
      <c r="E115" s="3">
        <v>10.8</v>
      </c>
      <c r="F115" s="3">
        <v>6.3</v>
      </c>
    </row>
    <row r="116" spans="1:7" x14ac:dyDescent="0.15">
      <c r="A116" s="80" t="s">
        <v>2166</v>
      </c>
      <c r="B116" s="3">
        <v>0.4</v>
      </c>
      <c r="C116" s="3" t="s">
        <v>2173</v>
      </c>
      <c r="D116" s="3">
        <v>0.5</v>
      </c>
      <c r="E116" s="3">
        <v>0.7</v>
      </c>
      <c r="F116" s="3">
        <v>0.2</v>
      </c>
    </row>
    <row r="117" spans="1:7" x14ac:dyDescent="0.15">
      <c r="B117" s="3">
        <v>100</v>
      </c>
      <c r="C117" s="3">
        <v>99.8</v>
      </c>
      <c r="D117" s="3">
        <v>99.3</v>
      </c>
      <c r="E117" s="3">
        <v>100</v>
      </c>
      <c r="F117" s="3">
        <v>99.7</v>
      </c>
    </row>
    <row r="119" spans="1:7" x14ac:dyDescent="0.15">
      <c r="A119" s="80" t="s">
        <v>4298</v>
      </c>
    </row>
    <row r="120" spans="1:7" x14ac:dyDescent="0.15">
      <c r="A120" s="80" t="s">
        <v>4299</v>
      </c>
    </row>
    <row r="121" spans="1:7" x14ac:dyDescent="0.15">
      <c r="A121" s="80" t="s">
        <v>4300</v>
      </c>
    </row>
    <row r="122" spans="1:7" x14ac:dyDescent="0.15">
      <c r="A122" s="80" t="s">
        <v>4301</v>
      </c>
    </row>
    <row r="123" spans="1:7" x14ac:dyDescent="0.15">
      <c r="A123" t="s">
        <v>4302</v>
      </c>
    </row>
    <row r="125" spans="1:7" x14ac:dyDescent="0.15">
      <c r="B125" s="3">
        <v>1</v>
      </c>
      <c r="C125" s="3">
        <v>2</v>
      </c>
      <c r="D125" s="3">
        <v>3</v>
      </c>
      <c r="E125" s="3">
        <v>4</v>
      </c>
      <c r="F125" s="3">
        <v>5</v>
      </c>
      <c r="G125" s="3">
        <v>6</v>
      </c>
    </row>
    <row r="126" spans="1:7" x14ac:dyDescent="0.15">
      <c r="A126" t="s">
        <v>2</v>
      </c>
      <c r="B126" s="3">
        <v>95.4</v>
      </c>
      <c r="C126" s="3">
        <v>98.5</v>
      </c>
      <c r="D126" s="3">
        <v>81.599999999999994</v>
      </c>
      <c r="E126" s="3">
        <v>86.1</v>
      </c>
      <c r="F126" s="3">
        <v>91.5</v>
      </c>
      <c r="G126" s="3">
        <v>90.7</v>
      </c>
    </row>
    <row r="127" spans="1:7" x14ac:dyDescent="0.15">
      <c r="A127" t="s">
        <v>1522</v>
      </c>
      <c r="B127" s="3">
        <v>1</v>
      </c>
      <c r="C127" s="3">
        <v>0.4</v>
      </c>
      <c r="D127" s="3">
        <v>7.4</v>
      </c>
      <c r="E127" s="3">
        <v>3.6</v>
      </c>
      <c r="F127" s="3" t="s">
        <v>2173</v>
      </c>
      <c r="G127" s="3">
        <v>2</v>
      </c>
    </row>
    <row r="128" spans="1:7" x14ac:dyDescent="0.15">
      <c r="A128" t="s">
        <v>1530</v>
      </c>
      <c r="B128" s="3" t="s">
        <v>2173</v>
      </c>
      <c r="C128" s="3" t="s">
        <v>2173</v>
      </c>
      <c r="D128" s="3">
        <v>8.1</v>
      </c>
      <c r="E128" s="3">
        <v>4.8</v>
      </c>
      <c r="F128" s="3" t="s">
        <v>2173</v>
      </c>
      <c r="G128" s="3">
        <v>2.2999999999999998</v>
      </c>
    </row>
    <row r="129" spans="1:7" x14ac:dyDescent="0.15">
      <c r="A129" t="s">
        <v>9</v>
      </c>
      <c r="B129" s="3">
        <v>1.6</v>
      </c>
      <c r="C129" s="3">
        <v>0.8</v>
      </c>
      <c r="D129" s="3">
        <v>1.8</v>
      </c>
      <c r="E129" s="3">
        <v>4.4000000000000004</v>
      </c>
      <c r="F129" s="3">
        <v>5.9</v>
      </c>
      <c r="G129" s="3">
        <v>2.2000000000000002</v>
      </c>
    </row>
    <row r="130" spans="1:7" x14ac:dyDescent="0.15">
      <c r="A130" t="s">
        <v>3</v>
      </c>
      <c r="B130" s="3" t="s">
        <v>2173</v>
      </c>
      <c r="C130" s="3">
        <v>0.5</v>
      </c>
      <c r="D130" s="3" t="s">
        <v>2173</v>
      </c>
      <c r="E130" s="3" t="s">
        <v>2173</v>
      </c>
      <c r="F130" s="3">
        <v>2.2999999999999998</v>
      </c>
      <c r="G130" s="3">
        <v>0.6</v>
      </c>
    </row>
    <row r="131" spans="1:7" x14ac:dyDescent="0.15">
      <c r="B131" s="3">
        <v>98</v>
      </c>
      <c r="C131" s="3">
        <v>100.2</v>
      </c>
      <c r="D131" s="3">
        <v>98.9</v>
      </c>
      <c r="E131" s="3">
        <v>98.9</v>
      </c>
      <c r="F131" s="3">
        <v>99.7</v>
      </c>
      <c r="G131" s="3">
        <v>97.8</v>
      </c>
    </row>
    <row r="133" spans="1:7" x14ac:dyDescent="0.15">
      <c r="A133" s="80" t="s">
        <v>4303</v>
      </c>
    </row>
    <row r="134" spans="1:7" x14ac:dyDescent="0.15">
      <c r="A134" s="80" t="s">
        <v>4304</v>
      </c>
    </row>
    <row r="135" spans="1:7" x14ac:dyDescent="0.15">
      <c r="A135" s="80" t="s">
        <v>4305</v>
      </c>
    </row>
    <row r="136" spans="1:7" x14ac:dyDescent="0.15">
      <c r="A136" s="80" t="s">
        <v>4306</v>
      </c>
    </row>
    <row r="137" spans="1:7" x14ac:dyDescent="0.15">
      <c r="A137" s="80" t="s">
        <v>4307</v>
      </c>
    </row>
    <row r="138" spans="1:7" x14ac:dyDescent="0.15">
      <c r="A138" s="80" t="s">
        <v>4308</v>
      </c>
    </row>
    <row r="140" spans="1:7" x14ac:dyDescent="0.15">
      <c r="A140" s="1" t="s">
        <v>4309</v>
      </c>
    </row>
    <row r="141" spans="1:7" ht="14" x14ac:dyDescent="0.2">
      <c r="A141" s="80" t="s">
        <v>4310</v>
      </c>
    </row>
    <row r="143" spans="1:7" x14ac:dyDescent="0.15">
      <c r="B143" s="3">
        <v>1</v>
      </c>
      <c r="C143" s="3">
        <v>2</v>
      </c>
      <c r="D143" s="3">
        <v>3</v>
      </c>
      <c r="E143" s="3">
        <v>4</v>
      </c>
    </row>
    <row r="144" spans="1:7" x14ac:dyDescent="0.15">
      <c r="A144" s="80" t="s">
        <v>2</v>
      </c>
      <c r="B144" s="3">
        <v>73.94</v>
      </c>
      <c r="C144" s="3">
        <v>72.52</v>
      </c>
      <c r="D144" s="3">
        <v>76.099999999999994</v>
      </c>
      <c r="E144" s="3">
        <v>71</v>
      </c>
    </row>
    <row r="145" spans="1:9" x14ac:dyDescent="0.15">
      <c r="A145" s="80" t="s">
        <v>4311</v>
      </c>
      <c r="B145" s="3">
        <v>21.67</v>
      </c>
      <c r="C145" s="3">
        <v>21.06</v>
      </c>
      <c r="D145" s="3">
        <v>22.3</v>
      </c>
      <c r="E145" s="3">
        <v>26</v>
      </c>
    </row>
    <row r="146" spans="1:9" x14ac:dyDescent="0.15">
      <c r="A146" t="s">
        <v>4312</v>
      </c>
      <c r="B146" s="3">
        <v>1.19</v>
      </c>
      <c r="C146" s="3">
        <v>2.14</v>
      </c>
      <c r="D146" s="3" t="s">
        <v>3370</v>
      </c>
      <c r="E146" s="3" t="s">
        <v>2173</v>
      </c>
    </row>
    <row r="147" spans="1:9" x14ac:dyDescent="0.15">
      <c r="A147" s="80" t="s">
        <v>4313</v>
      </c>
      <c r="B147" s="3">
        <v>2.11</v>
      </c>
      <c r="C147" s="3">
        <v>2.66</v>
      </c>
      <c r="D147" s="3" t="s">
        <v>3370</v>
      </c>
      <c r="E147" s="3" t="s">
        <v>2173</v>
      </c>
    </row>
    <row r="148" spans="1:9" x14ac:dyDescent="0.15">
      <c r="A148" s="80" t="s">
        <v>3</v>
      </c>
      <c r="B148" s="3">
        <v>0.17</v>
      </c>
      <c r="C148" s="3">
        <v>0.15</v>
      </c>
      <c r="D148" s="3">
        <v>1.6</v>
      </c>
      <c r="E148" s="3">
        <v>1.2</v>
      </c>
    </row>
    <row r="149" spans="1:9" x14ac:dyDescent="0.15">
      <c r="A149" s="80" t="s">
        <v>4314</v>
      </c>
      <c r="B149" s="3" t="s">
        <v>612</v>
      </c>
      <c r="C149" s="3" t="s">
        <v>612</v>
      </c>
      <c r="D149" s="3" t="s">
        <v>612</v>
      </c>
      <c r="E149" s="3" t="s">
        <v>612</v>
      </c>
    </row>
    <row r="150" spans="1:9" x14ac:dyDescent="0.15">
      <c r="B150" s="3">
        <v>99.08</v>
      </c>
      <c r="C150" s="3">
        <v>98.53</v>
      </c>
      <c r="D150" s="3">
        <v>100</v>
      </c>
      <c r="E150" s="3">
        <v>98.2</v>
      </c>
    </row>
    <row r="152" spans="1:9" x14ac:dyDescent="0.15">
      <c r="A152" s="80" t="s">
        <v>4315</v>
      </c>
    </row>
    <row r="153" spans="1:9" x14ac:dyDescent="0.15">
      <c r="A153" s="80" t="s">
        <v>4316</v>
      </c>
      <c r="B153" s="80"/>
    </row>
    <row r="154" spans="1:9" x14ac:dyDescent="0.15">
      <c r="A154" s="80" t="s">
        <v>4317</v>
      </c>
    </row>
    <row r="156" spans="1:9" x14ac:dyDescent="0.15">
      <c r="A156" s="1" t="s">
        <v>4318</v>
      </c>
    </row>
    <row r="157" spans="1:9" x14ac:dyDescent="0.15">
      <c r="A157" s="80" t="s">
        <v>4319</v>
      </c>
    </row>
    <row r="159" spans="1:9" x14ac:dyDescent="0.15">
      <c r="A159" s="3"/>
      <c r="B159" s="3">
        <v>1</v>
      </c>
      <c r="C159" s="3">
        <v>2</v>
      </c>
      <c r="D159" s="3">
        <v>3</v>
      </c>
      <c r="E159" s="3">
        <v>4</v>
      </c>
      <c r="F159" s="3">
        <v>5</v>
      </c>
      <c r="G159" s="3">
        <v>6</v>
      </c>
      <c r="H159" s="3">
        <v>7</v>
      </c>
      <c r="I159" s="3">
        <v>8</v>
      </c>
    </row>
    <row r="160" spans="1:9" x14ac:dyDescent="0.15">
      <c r="A160" s="3" t="s">
        <v>2</v>
      </c>
      <c r="B160" s="3">
        <v>78.599999999999994</v>
      </c>
      <c r="C160" s="3">
        <v>89</v>
      </c>
      <c r="D160" s="3">
        <v>86</v>
      </c>
      <c r="E160" s="3">
        <v>79</v>
      </c>
      <c r="F160" s="3">
        <v>5.5</v>
      </c>
      <c r="G160" s="3">
        <v>90.2</v>
      </c>
      <c r="H160" s="3">
        <v>89</v>
      </c>
      <c r="I160" s="3">
        <v>86.8</v>
      </c>
    </row>
    <row r="161" spans="1:9" x14ac:dyDescent="0.15">
      <c r="A161" s="3" t="s">
        <v>1522</v>
      </c>
      <c r="B161" s="3">
        <v>9.5</v>
      </c>
      <c r="C161" s="3">
        <v>2.5</v>
      </c>
      <c r="D161" s="3">
        <v>14</v>
      </c>
      <c r="E161" s="3">
        <v>8</v>
      </c>
      <c r="F161" s="3">
        <v>14.5</v>
      </c>
      <c r="G161" s="3">
        <v>3.5</v>
      </c>
      <c r="H161" s="3">
        <v>2.4</v>
      </c>
      <c r="I161" s="3">
        <v>12.4</v>
      </c>
    </row>
    <row r="162" spans="1:9" x14ac:dyDescent="0.15">
      <c r="A162" s="3" t="s">
        <v>1565</v>
      </c>
      <c r="B162" s="3">
        <v>9</v>
      </c>
      <c r="C162" s="3">
        <v>7.8</v>
      </c>
      <c r="D162" s="3"/>
      <c r="E162" s="3">
        <v>5</v>
      </c>
      <c r="F162" s="3">
        <v>80</v>
      </c>
      <c r="G162" s="3">
        <v>6.4</v>
      </c>
      <c r="H162" s="3">
        <v>9</v>
      </c>
      <c r="I162" s="3"/>
    </row>
    <row r="163" spans="1:9" x14ac:dyDescent="0.15">
      <c r="A163" s="3" t="s">
        <v>1530</v>
      </c>
      <c r="B163" s="3">
        <v>7</v>
      </c>
      <c r="C163" s="3"/>
      <c r="D163" s="3"/>
      <c r="E163" s="3">
        <v>8</v>
      </c>
      <c r="F163" s="3"/>
      <c r="G163" s="3" t="s">
        <v>3370</v>
      </c>
      <c r="H163" s="3"/>
      <c r="I163" s="3" t="s">
        <v>3370</v>
      </c>
    </row>
    <row r="164" spans="1:9" x14ac:dyDescent="0.15">
      <c r="A164" s="3"/>
      <c r="B164" s="3">
        <v>99.1</v>
      </c>
      <c r="C164" s="3">
        <v>99.3</v>
      </c>
      <c r="D164" s="3">
        <v>100</v>
      </c>
      <c r="E164" s="3">
        <v>100</v>
      </c>
      <c r="F164" s="3">
        <v>100</v>
      </c>
      <c r="G164" s="3">
        <v>100.1</v>
      </c>
      <c r="H164" s="3">
        <v>100.4</v>
      </c>
      <c r="I164" s="3">
        <v>99.2</v>
      </c>
    </row>
    <row r="166" spans="1:9" x14ac:dyDescent="0.15">
      <c r="A166" s="80" t="s">
        <v>4320</v>
      </c>
    </row>
    <row r="167" spans="1:9" ht="14" x14ac:dyDescent="0.2">
      <c r="A167" s="80" t="s">
        <v>4321</v>
      </c>
    </row>
    <row r="168" spans="1:9" x14ac:dyDescent="0.15">
      <c r="A168" s="80" t="s">
        <v>4322</v>
      </c>
    </row>
    <row r="169" spans="1:9" ht="14" x14ac:dyDescent="0.2">
      <c r="A169" s="80" t="s">
        <v>4323</v>
      </c>
    </row>
    <row r="170" spans="1:9" ht="14" x14ac:dyDescent="0.2">
      <c r="A170" s="80" t="s">
        <v>4324</v>
      </c>
    </row>
    <row r="171" spans="1:9" ht="14" x14ac:dyDescent="0.2">
      <c r="A171" s="80" t="s">
        <v>4325</v>
      </c>
    </row>
    <row r="172" spans="1:9" ht="14" x14ac:dyDescent="0.2">
      <c r="A172" s="80" t="s">
        <v>4326</v>
      </c>
    </row>
    <row r="173" spans="1:9" x14ac:dyDescent="0.15">
      <c r="A173" s="80" t="s">
        <v>4327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I35"/>
  <sheetViews>
    <sheetView topLeftCell="A30" zoomScale="150" zoomScaleNormal="150" workbookViewId="0">
      <selection activeCell="A33" sqref="A33"/>
    </sheetView>
  </sheetViews>
  <sheetFormatPr baseColWidth="10" defaultColWidth="11.5" defaultRowHeight="13" x14ac:dyDescent="0.15"/>
  <sheetData>
    <row r="2" spans="1:9" ht="16" x14ac:dyDescent="0.2">
      <c r="A2" s="81" t="s">
        <v>4984</v>
      </c>
    </row>
    <row r="4" spans="1:9" x14ac:dyDescent="0.15">
      <c r="A4" s="87" t="s">
        <v>3790</v>
      </c>
      <c r="B4" s="87"/>
      <c r="C4" s="87"/>
      <c r="D4" s="87"/>
      <c r="E4" s="87"/>
      <c r="F4" s="87"/>
      <c r="G4" s="87"/>
      <c r="H4" s="87"/>
      <c r="I4" s="87"/>
    </row>
    <row r="5" spans="1:9" ht="21" x14ac:dyDescent="0.25">
      <c r="A5" s="88" t="s">
        <v>3791</v>
      </c>
      <c r="B5" s="88" t="s">
        <v>3792</v>
      </c>
      <c r="C5" s="88" t="s">
        <v>3793</v>
      </c>
      <c r="D5" s="88" t="s">
        <v>3794</v>
      </c>
      <c r="E5" s="88" t="s">
        <v>3795</v>
      </c>
      <c r="F5" s="88" t="s">
        <v>3796</v>
      </c>
      <c r="G5" s="88" t="s">
        <v>3797</v>
      </c>
      <c r="H5" s="88" t="s">
        <v>3798</v>
      </c>
      <c r="I5" s="88"/>
    </row>
    <row r="6" spans="1:9" ht="16" x14ac:dyDescent="0.2">
      <c r="A6" s="89" t="s">
        <v>3799</v>
      </c>
      <c r="B6" s="87"/>
      <c r="C6" s="87"/>
      <c r="D6" s="87"/>
      <c r="E6" s="87"/>
      <c r="F6" s="87"/>
      <c r="G6" s="87"/>
      <c r="H6" s="87"/>
      <c r="I6" s="87"/>
    </row>
    <row r="7" spans="1:9" ht="16" x14ac:dyDescent="0.2">
      <c r="A7" s="90" t="s">
        <v>3800</v>
      </c>
      <c r="B7" s="87"/>
      <c r="C7" s="87"/>
      <c r="D7" s="87"/>
      <c r="E7" s="87"/>
      <c r="F7" s="87"/>
      <c r="G7" s="87"/>
      <c r="H7" s="87"/>
      <c r="I7" s="87"/>
    </row>
    <row r="8" spans="1:9" ht="16" x14ac:dyDescent="0.2">
      <c r="A8" s="87" t="s">
        <v>3801</v>
      </c>
      <c r="B8">
        <v>77.64</v>
      </c>
      <c r="C8">
        <v>12.19</v>
      </c>
      <c r="D8">
        <v>9.5</v>
      </c>
      <c r="E8">
        <v>0.16</v>
      </c>
      <c r="F8" s="31" t="s">
        <v>3802</v>
      </c>
      <c r="G8" s="31" t="s">
        <v>3802</v>
      </c>
      <c r="H8" s="31" t="s">
        <v>3803</v>
      </c>
      <c r="I8" s="87"/>
    </row>
    <row r="9" spans="1:9" ht="16" x14ac:dyDescent="0.2">
      <c r="A9" s="90" t="s">
        <v>3804</v>
      </c>
      <c r="B9" s="31"/>
      <c r="C9" s="31"/>
      <c r="D9" s="31"/>
      <c r="E9" s="31"/>
      <c r="F9" s="31"/>
      <c r="G9" s="31"/>
      <c r="H9" s="31"/>
      <c r="I9" s="87"/>
    </row>
    <row r="10" spans="1:9" ht="16" x14ac:dyDescent="0.2">
      <c r="A10" s="87" t="s">
        <v>3805</v>
      </c>
      <c r="B10">
        <v>91.99</v>
      </c>
      <c r="C10">
        <v>1.17</v>
      </c>
      <c r="D10">
        <v>4.5199999999999996</v>
      </c>
      <c r="E10">
        <v>1.35</v>
      </c>
      <c r="F10">
        <v>1.35</v>
      </c>
      <c r="G10" s="31" t="s">
        <v>1848</v>
      </c>
      <c r="H10" s="31" t="s">
        <v>3806</v>
      </c>
      <c r="I10" s="87"/>
    </row>
    <row r="11" spans="1:9" x14ac:dyDescent="0.15">
      <c r="A11" s="87"/>
      <c r="B11" s="31"/>
      <c r="C11" s="31"/>
      <c r="D11" s="31"/>
      <c r="E11" s="103" t="s">
        <v>3807</v>
      </c>
      <c r="F11" s="103"/>
      <c r="G11" s="31"/>
      <c r="H11" s="31"/>
      <c r="I11" s="87"/>
    </row>
    <row r="12" spans="1:9" ht="16" x14ac:dyDescent="0.2">
      <c r="A12" s="89" t="s">
        <v>3808</v>
      </c>
      <c r="B12" s="31"/>
      <c r="C12" s="31"/>
      <c r="D12" s="31"/>
      <c r="E12" s="31"/>
      <c r="F12" s="31"/>
      <c r="G12" s="31"/>
      <c r="H12" s="31"/>
      <c r="I12" s="87"/>
    </row>
    <row r="13" spans="1:9" ht="16" x14ac:dyDescent="0.2">
      <c r="A13" s="90" t="s">
        <v>3809</v>
      </c>
      <c r="B13" s="31"/>
      <c r="C13" s="31"/>
      <c r="D13" s="31"/>
      <c r="E13" s="31"/>
      <c r="F13" s="31"/>
      <c r="G13" s="31"/>
      <c r="H13" s="31"/>
      <c r="I13" s="87"/>
    </row>
    <row r="14" spans="1:9" x14ac:dyDescent="0.15">
      <c r="A14" s="87" t="s">
        <v>3810</v>
      </c>
      <c r="B14">
        <v>91.23</v>
      </c>
      <c r="C14">
        <v>5.85</v>
      </c>
      <c r="D14">
        <v>1.81</v>
      </c>
      <c r="E14" s="31" t="s">
        <v>3802</v>
      </c>
      <c r="F14" s="31" t="s">
        <v>3802</v>
      </c>
      <c r="G14" s="31" t="s">
        <v>1848</v>
      </c>
      <c r="H14" s="31" t="s">
        <v>3811</v>
      </c>
      <c r="I14" s="87"/>
    </row>
    <row r="15" spans="1:9" x14ac:dyDescent="0.15">
      <c r="A15" s="87" t="s">
        <v>3812</v>
      </c>
      <c r="B15">
        <v>89.65</v>
      </c>
      <c r="C15">
        <v>4.58</v>
      </c>
      <c r="D15">
        <v>6.6</v>
      </c>
      <c r="E15" s="31" t="s">
        <v>1848</v>
      </c>
      <c r="F15" s="31" t="s">
        <v>1848</v>
      </c>
      <c r="G15" s="31" t="s">
        <v>1848</v>
      </c>
      <c r="H15" s="31" t="s">
        <v>3813</v>
      </c>
      <c r="I15" s="87"/>
    </row>
    <row r="16" spans="1:9" ht="16" x14ac:dyDescent="0.2">
      <c r="A16" s="90" t="s">
        <v>3814</v>
      </c>
      <c r="B16" s="31"/>
      <c r="C16" s="31"/>
      <c r="D16" s="31"/>
      <c r="E16" s="31"/>
      <c r="F16" s="31"/>
      <c r="G16" s="31"/>
      <c r="H16" s="31"/>
      <c r="I16" s="87"/>
    </row>
    <row r="17" spans="1:9" x14ac:dyDescent="0.15">
      <c r="A17" s="87" t="s">
        <v>3815</v>
      </c>
      <c r="B17">
        <v>73.69</v>
      </c>
      <c r="C17">
        <v>10.72</v>
      </c>
      <c r="D17">
        <v>17.329999999999998</v>
      </c>
      <c r="E17" s="31" t="s">
        <v>1848</v>
      </c>
      <c r="F17" s="31" t="s">
        <v>1848</v>
      </c>
      <c r="G17" s="31" t="s">
        <v>1848</v>
      </c>
      <c r="H17" s="31" t="s">
        <v>3816</v>
      </c>
      <c r="I17" s="87"/>
    </row>
    <row r="18" spans="1:9" x14ac:dyDescent="0.15">
      <c r="A18" s="87"/>
      <c r="B18" s="31"/>
      <c r="C18" s="31"/>
      <c r="D18" s="31"/>
      <c r="E18" s="31"/>
      <c r="F18" s="31"/>
      <c r="G18" s="31"/>
      <c r="H18" s="31"/>
      <c r="I18" s="87"/>
    </row>
    <row r="19" spans="1:9" ht="16" x14ac:dyDescent="0.2">
      <c r="A19" s="89" t="s">
        <v>3817</v>
      </c>
      <c r="B19" s="31"/>
      <c r="C19" s="31"/>
      <c r="D19" s="31"/>
      <c r="E19" s="31"/>
      <c r="F19" s="31"/>
      <c r="G19" s="31"/>
      <c r="H19" s="31"/>
      <c r="I19" s="87"/>
    </row>
    <row r="20" spans="1:9" ht="16" x14ac:dyDescent="0.2">
      <c r="A20" s="90" t="s">
        <v>3818</v>
      </c>
      <c r="B20" s="31" t="s">
        <v>3819</v>
      </c>
      <c r="C20" s="31" t="s">
        <v>3802</v>
      </c>
      <c r="D20" s="31" t="s">
        <v>3802</v>
      </c>
      <c r="E20" s="31" t="s">
        <v>1848</v>
      </c>
      <c r="F20" s="31" t="s">
        <v>1848</v>
      </c>
      <c r="G20" s="31" t="s">
        <v>1848</v>
      </c>
      <c r="H20" s="31" t="s">
        <v>3819</v>
      </c>
      <c r="I20" s="87"/>
    </row>
    <row r="21" spans="1:9" x14ac:dyDescent="0.15">
      <c r="A21" s="87"/>
      <c r="B21" s="31"/>
      <c r="C21" s="31"/>
      <c r="D21" s="31"/>
      <c r="E21" s="31"/>
      <c r="F21" s="31"/>
      <c r="G21" s="31"/>
      <c r="H21" s="31"/>
      <c r="I21" s="87"/>
    </row>
    <row r="22" spans="1:9" ht="16" x14ac:dyDescent="0.2">
      <c r="A22" s="89" t="s">
        <v>3820</v>
      </c>
      <c r="B22" s="31"/>
      <c r="C22" s="31"/>
      <c r="D22" s="31"/>
      <c r="E22" s="31"/>
      <c r="F22" s="31"/>
      <c r="G22" s="31"/>
      <c r="H22" s="31"/>
      <c r="I22" s="87"/>
    </row>
    <row r="23" spans="1:9" x14ac:dyDescent="0.15">
      <c r="A23" s="87" t="s">
        <v>3821</v>
      </c>
      <c r="B23">
        <v>97.95</v>
      </c>
      <c r="C23">
        <v>0.55000000000000004</v>
      </c>
      <c r="D23">
        <v>0.3</v>
      </c>
      <c r="E23" s="31" t="s">
        <v>1848</v>
      </c>
      <c r="F23" s="31" t="s">
        <v>1848</v>
      </c>
      <c r="G23" s="31" t="s">
        <v>1848</v>
      </c>
      <c r="H23" s="31" t="s">
        <v>3822</v>
      </c>
      <c r="I23" s="87"/>
    </row>
    <row r="24" spans="1:9" x14ac:dyDescent="0.15">
      <c r="A24" s="87"/>
      <c r="B24" s="31"/>
      <c r="C24" s="31"/>
      <c r="D24" s="31"/>
      <c r="E24" s="31"/>
      <c r="F24" s="31"/>
      <c r="G24" s="31"/>
      <c r="H24" s="31"/>
      <c r="I24" s="87"/>
    </row>
    <row r="25" spans="1:9" ht="16" x14ac:dyDescent="0.2">
      <c r="A25" s="89" t="s">
        <v>3823</v>
      </c>
      <c r="B25" s="31"/>
      <c r="C25" s="31"/>
      <c r="D25" s="31"/>
      <c r="E25" s="31"/>
      <c r="F25" s="31"/>
      <c r="G25" s="31"/>
      <c r="H25" s="31"/>
      <c r="I25" s="87"/>
    </row>
    <row r="26" spans="1:9" x14ac:dyDescent="0.15">
      <c r="A26" s="87" t="s">
        <v>3824</v>
      </c>
      <c r="B26">
        <v>73.69</v>
      </c>
      <c r="C26">
        <v>23.13</v>
      </c>
      <c r="D26">
        <v>2.2599999999999998</v>
      </c>
      <c r="E26" s="31" t="s">
        <v>1848</v>
      </c>
      <c r="F26" s="31" t="s">
        <v>1848</v>
      </c>
      <c r="G26" s="31" t="s">
        <v>1848</v>
      </c>
      <c r="H26" s="31" t="s">
        <v>3825</v>
      </c>
      <c r="I26" s="87"/>
    </row>
    <row r="27" spans="1:9" x14ac:dyDescent="0.15">
      <c r="A27" s="87" t="s">
        <v>3826</v>
      </c>
      <c r="B27">
        <v>72.87</v>
      </c>
      <c r="C27">
        <v>22.93</v>
      </c>
      <c r="D27">
        <v>3.41</v>
      </c>
      <c r="E27" s="31" t="s">
        <v>1848</v>
      </c>
      <c r="F27" s="31" t="s">
        <v>1848</v>
      </c>
      <c r="G27" s="31" t="s">
        <v>1848</v>
      </c>
      <c r="H27" s="31" t="s">
        <v>3827</v>
      </c>
      <c r="I27" s="87"/>
    </row>
    <row r="28" spans="1:9" x14ac:dyDescent="0.15">
      <c r="A28" s="87"/>
      <c r="B28" s="87"/>
      <c r="C28" s="87"/>
      <c r="D28" s="87"/>
      <c r="E28" s="87"/>
      <c r="F28" s="87"/>
      <c r="G28" s="87"/>
      <c r="H28" s="87"/>
      <c r="I28" s="87"/>
    </row>
    <row r="29" spans="1:9" x14ac:dyDescent="0.15">
      <c r="A29" s="87"/>
      <c r="B29" s="87"/>
      <c r="C29" s="87"/>
      <c r="D29" s="87"/>
      <c r="E29" s="87"/>
      <c r="F29" s="87"/>
      <c r="G29" s="87"/>
      <c r="H29" s="87"/>
      <c r="I29" s="87"/>
    </row>
    <row r="30" spans="1:9" x14ac:dyDescent="0.15">
      <c r="A30" s="87" t="s">
        <v>3828</v>
      </c>
      <c r="B30" s="87"/>
      <c r="C30" s="87"/>
      <c r="D30" s="87"/>
      <c r="E30" s="87"/>
      <c r="F30" s="87"/>
      <c r="G30" s="87"/>
      <c r="H30" s="87"/>
      <c r="I30" s="87"/>
    </row>
    <row r="31" spans="1:9" ht="16" x14ac:dyDescent="0.15">
      <c r="A31" s="93" t="s">
        <v>3829</v>
      </c>
      <c r="B31" s="87"/>
      <c r="C31" s="87"/>
      <c r="D31" s="87"/>
      <c r="E31" s="87"/>
      <c r="F31" s="87"/>
      <c r="G31" s="87"/>
      <c r="H31" s="87"/>
      <c r="I31" s="87"/>
    </row>
    <row r="32" spans="1:9" ht="16" x14ac:dyDescent="0.15">
      <c r="A32" s="93" t="s">
        <v>3830</v>
      </c>
      <c r="B32" s="87"/>
      <c r="C32" s="87"/>
      <c r="D32" s="87"/>
      <c r="E32" s="87"/>
      <c r="F32" s="87"/>
      <c r="G32" s="87"/>
      <c r="H32" s="87"/>
      <c r="I32" s="87"/>
    </row>
    <row r="33" spans="1:1" x14ac:dyDescent="0.15">
      <c r="A33" s="98" t="s">
        <v>4238</v>
      </c>
    </row>
    <row r="35" spans="1:1" x14ac:dyDescent="0.15">
      <c r="A35" s="80"/>
    </row>
  </sheetData>
  <mergeCells count="1">
    <mergeCell ref="E11:F11"/>
  </mergeCells>
  <pageMargins left="0.75" right="0.75" top="1" bottom="1" header="0.3" footer="0.3"/>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160"/>
  <sheetViews>
    <sheetView zoomScale="101" workbookViewId="0">
      <pane ySplit="1" topLeftCell="A106" activePane="bottomLeft" state="frozen"/>
      <selection pane="bottomLeft" activeCell="A135" sqref="A135"/>
    </sheetView>
  </sheetViews>
  <sheetFormatPr baseColWidth="10" defaultColWidth="11.5" defaultRowHeight="13" x14ac:dyDescent="0.15"/>
  <cols>
    <col min="1" max="1" width="50.83203125" bestFit="1" customWidth="1"/>
    <col min="2" max="2" width="10.83203125" customWidth="1"/>
    <col min="3" max="7" width="10.83203125" style="3" customWidth="1"/>
    <col min="8" max="9" width="14.33203125" bestFit="1" customWidth="1"/>
  </cols>
  <sheetData>
    <row r="1" spans="1:17" s="1" customFormat="1" x14ac:dyDescent="0.15">
      <c r="A1" s="1" t="s">
        <v>4025</v>
      </c>
      <c r="B1" s="1" t="s">
        <v>1519</v>
      </c>
      <c r="C1" s="2" t="s">
        <v>2161</v>
      </c>
      <c r="D1" s="2" t="s">
        <v>2162</v>
      </c>
      <c r="E1" s="2" t="s">
        <v>2164</v>
      </c>
      <c r="F1" s="2" t="s">
        <v>2163</v>
      </c>
      <c r="G1" s="2" t="s">
        <v>2166</v>
      </c>
      <c r="H1" s="1" t="s">
        <v>4026</v>
      </c>
      <c r="I1" s="1" t="s">
        <v>4027</v>
      </c>
      <c r="Q1" s="1" t="s">
        <v>2295</v>
      </c>
    </row>
    <row r="2" spans="1:17" x14ac:dyDescent="0.15">
      <c r="A2" t="s">
        <v>4028</v>
      </c>
      <c r="C2" s="3">
        <v>100</v>
      </c>
      <c r="J2" t="s">
        <v>4029</v>
      </c>
      <c r="O2" t="s">
        <v>4030</v>
      </c>
      <c r="Q2">
        <f>SUM(C2:H2)</f>
        <v>100</v>
      </c>
    </row>
    <row r="3" spans="1:17" x14ac:dyDescent="0.15">
      <c r="A3" t="s">
        <v>4031</v>
      </c>
      <c r="C3" s="3">
        <v>100</v>
      </c>
      <c r="Q3">
        <f t="shared" ref="Q3:Q66" si="0">SUM(C3:H3)</f>
        <v>100</v>
      </c>
    </row>
    <row r="4" spans="1:17" x14ac:dyDescent="0.15">
      <c r="A4" t="s">
        <v>4198</v>
      </c>
      <c r="C4" s="3">
        <v>100</v>
      </c>
      <c r="Q4">
        <f t="shared" si="0"/>
        <v>100</v>
      </c>
    </row>
    <row r="5" spans="1:17" x14ac:dyDescent="0.15">
      <c r="A5" t="s">
        <v>4138</v>
      </c>
      <c r="B5" t="s">
        <v>3235</v>
      </c>
      <c r="C5" s="3">
        <v>99.71</v>
      </c>
      <c r="H5">
        <v>0.28000000000000003</v>
      </c>
      <c r="J5" t="s">
        <v>4032</v>
      </c>
      <c r="Q5">
        <f t="shared" si="0"/>
        <v>99.99</v>
      </c>
    </row>
    <row r="6" spans="1:17" x14ac:dyDescent="0.15">
      <c r="A6" t="s">
        <v>4139</v>
      </c>
      <c r="B6" t="s">
        <v>835</v>
      </c>
      <c r="C6" s="3">
        <v>98.64</v>
      </c>
      <c r="D6" s="3">
        <v>1.19</v>
      </c>
      <c r="I6" t="s">
        <v>4034</v>
      </c>
      <c r="J6" t="s">
        <v>4033</v>
      </c>
      <c r="Q6">
        <f t="shared" si="0"/>
        <v>99.83</v>
      </c>
    </row>
    <row r="7" spans="1:17" x14ac:dyDescent="0.15">
      <c r="A7" t="s">
        <v>4140</v>
      </c>
      <c r="B7" t="s">
        <v>835</v>
      </c>
      <c r="C7" s="3">
        <v>97.32</v>
      </c>
      <c r="D7" s="3">
        <v>1.96</v>
      </c>
      <c r="Q7">
        <f t="shared" si="0"/>
        <v>99.279999999999987</v>
      </c>
    </row>
    <row r="8" spans="1:17" x14ac:dyDescent="0.15">
      <c r="A8" t="s">
        <v>4171</v>
      </c>
      <c r="B8" t="s">
        <v>1552</v>
      </c>
      <c r="C8" s="3">
        <v>97.94</v>
      </c>
      <c r="D8" s="3">
        <v>2.06</v>
      </c>
      <c r="J8" t="s">
        <v>4043</v>
      </c>
      <c r="Q8">
        <f t="shared" si="0"/>
        <v>100</v>
      </c>
    </row>
    <row r="9" spans="1:17" x14ac:dyDescent="0.15">
      <c r="A9" t="s">
        <v>4141</v>
      </c>
      <c r="B9" t="s">
        <v>837</v>
      </c>
      <c r="C9" s="3">
        <v>97.75</v>
      </c>
      <c r="D9" s="3">
        <v>2.25</v>
      </c>
      <c r="J9" t="s">
        <v>3659</v>
      </c>
      <c r="Q9">
        <f t="shared" si="0"/>
        <v>100</v>
      </c>
    </row>
    <row r="10" spans="1:17" x14ac:dyDescent="0.15">
      <c r="A10" t="s">
        <v>4199</v>
      </c>
      <c r="B10" t="s">
        <v>2484</v>
      </c>
      <c r="C10" s="3">
        <v>94.7</v>
      </c>
      <c r="D10" s="3">
        <v>4.7</v>
      </c>
      <c r="G10" s="3">
        <v>0.26</v>
      </c>
      <c r="H10">
        <v>0.17</v>
      </c>
      <c r="I10" t="s">
        <v>4035</v>
      </c>
      <c r="J10" t="s">
        <v>4044</v>
      </c>
      <c r="Q10">
        <f t="shared" si="0"/>
        <v>99.830000000000013</v>
      </c>
    </row>
    <row r="11" spans="1:17" x14ac:dyDescent="0.15">
      <c r="A11" t="s">
        <v>4200</v>
      </c>
      <c r="B11" t="s">
        <v>2484</v>
      </c>
      <c r="C11" s="3">
        <v>92.4</v>
      </c>
      <c r="D11" s="3">
        <v>5.2</v>
      </c>
      <c r="G11" s="3">
        <v>0.42</v>
      </c>
      <c r="H11">
        <v>0.33</v>
      </c>
      <c r="I11" t="s">
        <v>4036</v>
      </c>
      <c r="J11" t="s">
        <v>4045</v>
      </c>
      <c r="Q11">
        <f t="shared" si="0"/>
        <v>98.350000000000009</v>
      </c>
    </row>
    <row r="12" spans="1:17" x14ac:dyDescent="0.15">
      <c r="A12" t="s">
        <v>4170</v>
      </c>
      <c r="B12" t="s">
        <v>825</v>
      </c>
      <c r="C12" s="3">
        <v>93.92</v>
      </c>
      <c r="D12" s="92">
        <v>5.47</v>
      </c>
      <c r="I12" t="s">
        <v>4037</v>
      </c>
      <c r="Q12">
        <f t="shared" si="0"/>
        <v>99.39</v>
      </c>
    </row>
    <row r="13" spans="1:17" x14ac:dyDescent="0.15">
      <c r="A13" t="s">
        <v>4172</v>
      </c>
      <c r="B13" t="s">
        <v>1552</v>
      </c>
      <c r="C13" s="3">
        <v>94.49</v>
      </c>
      <c r="D13" s="3">
        <v>5.51</v>
      </c>
      <c r="Q13">
        <f t="shared" si="0"/>
        <v>100</v>
      </c>
    </row>
    <row r="14" spans="1:17" x14ac:dyDescent="0.15">
      <c r="A14" t="s">
        <v>4173</v>
      </c>
      <c r="B14" t="s">
        <v>825</v>
      </c>
      <c r="C14" s="3">
        <v>93</v>
      </c>
      <c r="D14" s="3">
        <v>6.06</v>
      </c>
      <c r="I14" t="s">
        <v>4038</v>
      </c>
      <c r="Q14">
        <f t="shared" si="0"/>
        <v>99.06</v>
      </c>
    </row>
    <row r="15" spans="1:17" x14ac:dyDescent="0.15">
      <c r="A15" t="s">
        <v>4174</v>
      </c>
      <c r="B15" t="s">
        <v>825</v>
      </c>
      <c r="C15" s="3">
        <v>93.61</v>
      </c>
      <c r="D15" s="3">
        <v>6.06</v>
      </c>
      <c r="I15" t="s">
        <v>4039</v>
      </c>
      <c r="Q15">
        <f t="shared" si="0"/>
        <v>99.67</v>
      </c>
    </row>
    <row r="16" spans="1:17" x14ac:dyDescent="0.15">
      <c r="A16" t="s">
        <v>4175</v>
      </c>
      <c r="B16" t="s">
        <v>825</v>
      </c>
      <c r="C16" s="3">
        <v>92.46</v>
      </c>
      <c r="D16" s="3">
        <v>6.65</v>
      </c>
      <c r="I16" t="s">
        <v>4040</v>
      </c>
      <c r="Q16">
        <f t="shared" si="0"/>
        <v>99.11</v>
      </c>
    </row>
    <row r="17" spans="1:17" x14ac:dyDescent="0.15">
      <c r="A17" t="s">
        <v>4201</v>
      </c>
      <c r="B17" t="s">
        <v>2431</v>
      </c>
      <c r="C17" s="3">
        <v>92.72</v>
      </c>
      <c r="D17" s="3">
        <v>6.44</v>
      </c>
      <c r="G17" s="3">
        <v>0.84</v>
      </c>
      <c r="J17" t="s">
        <v>4044</v>
      </c>
      <c r="Q17">
        <f t="shared" si="0"/>
        <v>100</v>
      </c>
    </row>
    <row r="18" spans="1:17" x14ac:dyDescent="0.15">
      <c r="A18" t="s">
        <v>4202</v>
      </c>
      <c r="B18" t="s">
        <v>2405</v>
      </c>
      <c r="C18" s="3">
        <v>92.9</v>
      </c>
      <c r="D18" s="3">
        <v>6.7</v>
      </c>
      <c r="G18" s="3">
        <v>0.2</v>
      </c>
      <c r="J18" t="s">
        <v>4044</v>
      </c>
      <c r="Q18">
        <f t="shared" si="0"/>
        <v>99.800000000000011</v>
      </c>
    </row>
    <row r="19" spans="1:17" x14ac:dyDescent="0.15">
      <c r="A19" t="s">
        <v>4041</v>
      </c>
      <c r="B19" t="s">
        <v>2051</v>
      </c>
      <c r="C19" s="3">
        <v>91.99</v>
      </c>
      <c r="D19" s="3">
        <v>6.73</v>
      </c>
      <c r="E19" s="3">
        <v>0.69</v>
      </c>
      <c r="G19" s="3">
        <v>0.28000000000000003</v>
      </c>
      <c r="I19" t="s">
        <v>4042</v>
      </c>
      <c r="J19" t="s">
        <v>4046</v>
      </c>
      <c r="Q19">
        <f t="shared" si="0"/>
        <v>99.69</v>
      </c>
    </row>
    <row r="20" spans="1:17" x14ac:dyDescent="0.15">
      <c r="A20" t="s">
        <v>4142</v>
      </c>
      <c r="B20" t="s">
        <v>825</v>
      </c>
      <c r="C20" s="3">
        <v>92.79</v>
      </c>
      <c r="D20" s="3">
        <v>6.75</v>
      </c>
      <c r="I20" t="s">
        <v>4055</v>
      </c>
      <c r="Q20">
        <f t="shared" si="0"/>
        <v>99.54</v>
      </c>
    </row>
    <row r="21" spans="1:17" x14ac:dyDescent="0.15">
      <c r="A21" t="s">
        <v>4047</v>
      </c>
      <c r="B21" t="s">
        <v>2484</v>
      </c>
      <c r="C21" s="3">
        <v>92.51</v>
      </c>
      <c r="D21" s="3">
        <v>6.08</v>
      </c>
      <c r="G21" s="3">
        <v>0.51</v>
      </c>
      <c r="H21">
        <v>0.41</v>
      </c>
      <c r="Q21">
        <f t="shared" si="0"/>
        <v>99.51</v>
      </c>
    </row>
    <row r="22" spans="1:17" x14ac:dyDescent="0.15">
      <c r="A22" t="s">
        <v>4143</v>
      </c>
      <c r="B22" t="s">
        <v>825</v>
      </c>
      <c r="C22" s="3">
        <v>92.08</v>
      </c>
      <c r="D22" s="3">
        <v>6.93</v>
      </c>
      <c r="I22" t="s">
        <v>4056</v>
      </c>
      <c r="Q22">
        <f t="shared" si="0"/>
        <v>99.009999999999991</v>
      </c>
    </row>
    <row r="23" spans="1:17" x14ac:dyDescent="0.15">
      <c r="A23" t="s">
        <v>4176</v>
      </c>
      <c r="B23" t="s">
        <v>1552</v>
      </c>
      <c r="C23" s="3">
        <v>92.75</v>
      </c>
      <c r="D23" s="3">
        <v>7.25</v>
      </c>
      <c r="Q23">
        <f t="shared" si="0"/>
        <v>100</v>
      </c>
    </row>
    <row r="24" spans="1:17" x14ac:dyDescent="0.15">
      <c r="A24" t="s">
        <v>4048</v>
      </c>
      <c r="B24" t="s">
        <v>837</v>
      </c>
      <c r="C24" s="3">
        <v>92</v>
      </c>
      <c r="D24" s="3">
        <v>8</v>
      </c>
      <c r="Q24">
        <f t="shared" si="0"/>
        <v>100</v>
      </c>
    </row>
    <row r="25" spans="1:17" x14ac:dyDescent="0.15">
      <c r="A25" t="s">
        <v>4177</v>
      </c>
      <c r="B25" t="s">
        <v>825</v>
      </c>
      <c r="C25" s="3">
        <v>91.33</v>
      </c>
      <c r="D25" s="3">
        <v>8.1</v>
      </c>
      <c r="I25" t="s">
        <v>4057</v>
      </c>
      <c r="Q25">
        <f t="shared" si="0"/>
        <v>99.429999999999993</v>
      </c>
    </row>
    <row r="26" spans="1:17" x14ac:dyDescent="0.15">
      <c r="A26" t="s">
        <v>4144</v>
      </c>
      <c r="B26" t="s">
        <v>3235</v>
      </c>
      <c r="C26" s="3">
        <v>91.7</v>
      </c>
      <c r="D26" s="3">
        <v>8.17</v>
      </c>
      <c r="Q26">
        <f t="shared" si="0"/>
        <v>99.87</v>
      </c>
    </row>
    <row r="27" spans="1:17" x14ac:dyDescent="0.15">
      <c r="A27" t="s">
        <v>4178</v>
      </c>
      <c r="B27" t="s">
        <v>825</v>
      </c>
      <c r="C27" s="3">
        <v>90.88</v>
      </c>
      <c r="D27" s="3">
        <v>8.31</v>
      </c>
      <c r="I27" t="s">
        <v>4058</v>
      </c>
      <c r="Q27">
        <f t="shared" si="0"/>
        <v>99.19</v>
      </c>
    </row>
    <row r="28" spans="1:17" x14ac:dyDescent="0.15">
      <c r="A28" t="s">
        <v>4049</v>
      </c>
      <c r="B28" t="s">
        <v>4050</v>
      </c>
      <c r="C28" s="3">
        <v>91.05</v>
      </c>
      <c r="D28" s="3">
        <v>8.27</v>
      </c>
      <c r="E28" s="3">
        <v>0.61</v>
      </c>
      <c r="G28" s="3">
        <v>7.0000000000000007E-2</v>
      </c>
      <c r="J28" t="s">
        <v>4060</v>
      </c>
      <c r="Q28">
        <f t="shared" si="0"/>
        <v>99.999999999999986</v>
      </c>
    </row>
    <row r="29" spans="1:17" x14ac:dyDescent="0.15">
      <c r="A29" t="s">
        <v>4051</v>
      </c>
      <c r="B29" t="s">
        <v>1520</v>
      </c>
      <c r="C29" s="3">
        <v>91</v>
      </c>
      <c r="D29" s="3">
        <v>9</v>
      </c>
      <c r="J29" t="s">
        <v>4061</v>
      </c>
      <c r="Q29">
        <f t="shared" si="0"/>
        <v>100</v>
      </c>
    </row>
    <row r="30" spans="1:17" x14ac:dyDescent="0.15">
      <c r="A30" t="s">
        <v>4203</v>
      </c>
      <c r="B30" t="s">
        <v>2489</v>
      </c>
      <c r="C30" s="3">
        <v>90.21</v>
      </c>
      <c r="D30" s="3">
        <v>9.0299999999999994</v>
      </c>
      <c r="G30" s="3">
        <v>0.75</v>
      </c>
      <c r="J30" t="s">
        <v>4044</v>
      </c>
      <c r="Q30">
        <f t="shared" si="0"/>
        <v>99.99</v>
      </c>
    </row>
    <row r="31" spans="1:17" x14ac:dyDescent="0.15">
      <c r="A31" t="s">
        <v>4179</v>
      </c>
      <c r="B31" t="s">
        <v>825</v>
      </c>
      <c r="C31" s="3">
        <v>89.4</v>
      </c>
      <c r="D31" s="3">
        <v>9.15</v>
      </c>
      <c r="I31" t="s">
        <v>4059</v>
      </c>
      <c r="Q31">
        <f t="shared" si="0"/>
        <v>98.550000000000011</v>
      </c>
    </row>
    <row r="32" spans="1:17" x14ac:dyDescent="0.15">
      <c r="A32" t="s">
        <v>4052</v>
      </c>
      <c r="B32" t="s">
        <v>3235</v>
      </c>
      <c r="C32" s="3">
        <v>89.93</v>
      </c>
      <c r="D32" s="3">
        <v>9.19</v>
      </c>
      <c r="I32" t="s">
        <v>4057</v>
      </c>
      <c r="Q32">
        <f t="shared" si="0"/>
        <v>99.12</v>
      </c>
    </row>
    <row r="33" spans="1:17" x14ac:dyDescent="0.15">
      <c r="A33" t="s">
        <v>4145</v>
      </c>
      <c r="B33" t="s">
        <v>838</v>
      </c>
      <c r="C33" s="3">
        <v>90.52</v>
      </c>
      <c r="D33" s="3">
        <v>9.48</v>
      </c>
      <c r="J33" t="s">
        <v>4208</v>
      </c>
      <c r="Q33">
        <f t="shared" si="0"/>
        <v>100</v>
      </c>
    </row>
    <row r="34" spans="1:17" x14ac:dyDescent="0.15">
      <c r="A34" t="s">
        <v>4146</v>
      </c>
      <c r="B34" t="s">
        <v>838</v>
      </c>
      <c r="C34" s="3">
        <v>90.44</v>
      </c>
      <c r="D34" s="3">
        <v>9.56</v>
      </c>
      <c r="Q34">
        <f t="shared" si="0"/>
        <v>100</v>
      </c>
    </row>
    <row r="35" spans="1:17" x14ac:dyDescent="0.15">
      <c r="A35" t="s">
        <v>4147</v>
      </c>
      <c r="B35" t="s">
        <v>3235</v>
      </c>
      <c r="C35" s="3">
        <v>89.69</v>
      </c>
      <c r="D35" s="3">
        <v>9.58</v>
      </c>
      <c r="I35" t="s">
        <v>4039</v>
      </c>
      <c r="Q35">
        <f t="shared" si="0"/>
        <v>99.27</v>
      </c>
    </row>
    <row r="36" spans="1:17" x14ac:dyDescent="0.15">
      <c r="A36" t="s">
        <v>4053</v>
      </c>
      <c r="B36" t="s">
        <v>2416</v>
      </c>
      <c r="C36" s="3">
        <v>89.97</v>
      </c>
      <c r="D36" s="3">
        <v>9.61</v>
      </c>
      <c r="E36" s="3">
        <v>0.42</v>
      </c>
      <c r="J36" t="s">
        <v>4062</v>
      </c>
      <c r="Q36">
        <f t="shared" si="0"/>
        <v>100</v>
      </c>
    </row>
    <row r="37" spans="1:17" x14ac:dyDescent="0.15">
      <c r="A37" t="s">
        <v>4180</v>
      </c>
      <c r="B37" t="s">
        <v>1552</v>
      </c>
      <c r="C37" s="3">
        <v>90.35</v>
      </c>
      <c r="D37" s="3">
        <v>9.65</v>
      </c>
      <c r="Q37">
        <f t="shared" si="0"/>
        <v>100</v>
      </c>
    </row>
    <row r="38" spans="1:17" x14ac:dyDescent="0.15">
      <c r="A38" t="s">
        <v>4054</v>
      </c>
      <c r="B38" t="s">
        <v>837</v>
      </c>
      <c r="C38" s="3">
        <v>90.33</v>
      </c>
      <c r="D38" s="3">
        <v>9.67</v>
      </c>
      <c r="Q38">
        <f t="shared" si="0"/>
        <v>100</v>
      </c>
    </row>
    <row r="39" spans="1:17" x14ac:dyDescent="0.15">
      <c r="A39" t="s">
        <v>4181</v>
      </c>
      <c r="B39" t="s">
        <v>825</v>
      </c>
      <c r="C39" s="3">
        <v>90.3</v>
      </c>
      <c r="D39" s="3">
        <v>9.6999999999999993</v>
      </c>
      <c r="Q39">
        <f t="shared" si="0"/>
        <v>100</v>
      </c>
    </row>
    <row r="40" spans="1:17" x14ac:dyDescent="0.15">
      <c r="A40" t="s">
        <v>4148</v>
      </c>
      <c r="B40" t="s">
        <v>3235</v>
      </c>
      <c r="C40" s="3">
        <v>90.18</v>
      </c>
      <c r="D40" s="3">
        <v>9.81</v>
      </c>
      <c r="Q40">
        <f t="shared" si="0"/>
        <v>99.990000000000009</v>
      </c>
    </row>
    <row r="41" spans="1:17" x14ac:dyDescent="0.15">
      <c r="A41" t="s">
        <v>4182</v>
      </c>
      <c r="B41" t="s">
        <v>825</v>
      </c>
      <c r="C41" s="3">
        <v>89.57</v>
      </c>
      <c r="D41" s="3">
        <v>9.86</v>
      </c>
      <c r="I41" t="s">
        <v>4057</v>
      </c>
      <c r="Q41">
        <f t="shared" si="0"/>
        <v>99.429999999999993</v>
      </c>
    </row>
    <row r="42" spans="1:17" x14ac:dyDescent="0.15">
      <c r="A42" t="s">
        <v>4183</v>
      </c>
      <c r="B42" t="s">
        <v>825</v>
      </c>
      <c r="C42" s="3">
        <v>88.16</v>
      </c>
      <c r="D42" s="3">
        <v>9.94</v>
      </c>
      <c r="I42" t="s">
        <v>4074</v>
      </c>
      <c r="Q42">
        <f t="shared" si="0"/>
        <v>98.1</v>
      </c>
    </row>
    <row r="43" spans="1:17" x14ac:dyDescent="0.15">
      <c r="A43" t="s">
        <v>4149</v>
      </c>
      <c r="B43" t="s">
        <v>835</v>
      </c>
      <c r="C43" s="3">
        <v>90</v>
      </c>
      <c r="D43" s="3">
        <v>10</v>
      </c>
      <c r="Q43">
        <f t="shared" si="0"/>
        <v>100</v>
      </c>
    </row>
    <row r="44" spans="1:17" x14ac:dyDescent="0.15">
      <c r="A44" t="s">
        <v>4063</v>
      </c>
      <c r="B44" t="s">
        <v>2789</v>
      </c>
      <c r="C44" s="3">
        <v>90</v>
      </c>
      <c r="D44" s="3">
        <v>10</v>
      </c>
      <c r="J44" t="s">
        <v>4075</v>
      </c>
      <c r="Q44">
        <f t="shared" si="0"/>
        <v>100</v>
      </c>
    </row>
    <row r="45" spans="1:17" x14ac:dyDescent="0.15">
      <c r="A45" t="s">
        <v>4150</v>
      </c>
      <c r="B45" t="s">
        <v>3235</v>
      </c>
      <c r="C45" s="3">
        <v>89.62</v>
      </c>
      <c r="D45" s="3">
        <v>10.02</v>
      </c>
      <c r="I45" t="s">
        <v>4073</v>
      </c>
      <c r="Q45">
        <f t="shared" si="0"/>
        <v>99.64</v>
      </c>
    </row>
    <row r="46" spans="1:17" x14ac:dyDescent="0.15">
      <c r="A46" t="s">
        <v>4064</v>
      </c>
      <c r="B46" t="s">
        <v>837</v>
      </c>
      <c r="C46" s="3">
        <v>89.97</v>
      </c>
      <c r="D46" s="3">
        <v>10.029999999999999</v>
      </c>
      <c r="Q46">
        <f t="shared" si="0"/>
        <v>100</v>
      </c>
    </row>
    <row r="47" spans="1:17" x14ac:dyDescent="0.15">
      <c r="A47" t="s">
        <v>4184</v>
      </c>
      <c r="B47" t="s">
        <v>1552</v>
      </c>
      <c r="C47" s="3">
        <v>88.81</v>
      </c>
      <c r="D47" s="3">
        <v>10.6</v>
      </c>
      <c r="I47" t="s">
        <v>4072</v>
      </c>
      <c r="Q47">
        <f t="shared" si="0"/>
        <v>99.41</v>
      </c>
    </row>
    <row r="48" spans="1:17" x14ac:dyDescent="0.15">
      <c r="A48" t="s">
        <v>4185</v>
      </c>
      <c r="B48" t="s">
        <v>825</v>
      </c>
      <c r="C48" s="3">
        <v>88.9</v>
      </c>
      <c r="D48" s="3">
        <v>10.61</v>
      </c>
      <c r="I48" t="s">
        <v>4071</v>
      </c>
      <c r="Q48">
        <f t="shared" si="0"/>
        <v>99.51</v>
      </c>
    </row>
    <row r="49" spans="1:17" x14ac:dyDescent="0.15">
      <c r="A49" t="s">
        <v>4186</v>
      </c>
      <c r="B49" t="s">
        <v>838</v>
      </c>
      <c r="C49" s="3">
        <v>89.29</v>
      </c>
      <c r="D49" s="3">
        <v>10.71</v>
      </c>
      <c r="Q49">
        <f t="shared" si="0"/>
        <v>100</v>
      </c>
    </row>
    <row r="50" spans="1:17" x14ac:dyDescent="0.15">
      <c r="A50" t="s">
        <v>4151</v>
      </c>
      <c r="B50" t="s">
        <v>1520</v>
      </c>
      <c r="C50" s="3">
        <v>89</v>
      </c>
      <c r="D50" s="3">
        <v>11</v>
      </c>
      <c r="Q50">
        <f t="shared" si="0"/>
        <v>100</v>
      </c>
    </row>
    <row r="51" spans="1:17" x14ac:dyDescent="0.15">
      <c r="A51" t="s">
        <v>4187</v>
      </c>
      <c r="B51" t="s">
        <v>1552</v>
      </c>
      <c r="C51" s="3">
        <v>88.88</v>
      </c>
      <c r="D51" s="3">
        <v>11.12</v>
      </c>
      <c r="Q51">
        <f t="shared" si="0"/>
        <v>100</v>
      </c>
    </row>
    <row r="52" spans="1:17" x14ac:dyDescent="0.15">
      <c r="A52" t="s">
        <v>4188</v>
      </c>
      <c r="B52" t="s">
        <v>1552</v>
      </c>
      <c r="C52" s="3">
        <v>88.75</v>
      </c>
      <c r="D52" s="3">
        <v>11.25</v>
      </c>
      <c r="Q52">
        <f t="shared" si="0"/>
        <v>100</v>
      </c>
    </row>
    <row r="53" spans="1:17" x14ac:dyDescent="0.15">
      <c r="A53" t="s">
        <v>4152</v>
      </c>
      <c r="B53" t="s">
        <v>825</v>
      </c>
      <c r="C53" s="3">
        <v>86.19</v>
      </c>
      <c r="D53" s="3">
        <v>11.75</v>
      </c>
      <c r="I53" t="s">
        <v>4070</v>
      </c>
      <c r="Q53">
        <f t="shared" si="0"/>
        <v>97.94</v>
      </c>
    </row>
    <row r="54" spans="1:17" x14ac:dyDescent="0.15">
      <c r="A54" t="s">
        <v>4153</v>
      </c>
      <c r="B54" t="s">
        <v>835</v>
      </c>
      <c r="C54" s="3">
        <v>88.15</v>
      </c>
      <c r="D54" s="3">
        <v>11.85</v>
      </c>
      <c r="Q54">
        <f t="shared" si="0"/>
        <v>100</v>
      </c>
    </row>
    <row r="55" spans="1:17" x14ac:dyDescent="0.15">
      <c r="A55" t="s">
        <v>4189</v>
      </c>
      <c r="B55" t="s">
        <v>825</v>
      </c>
      <c r="C55" s="3">
        <v>87.76</v>
      </c>
      <c r="D55" s="3">
        <v>11.89</v>
      </c>
      <c r="I55" t="s">
        <v>4069</v>
      </c>
      <c r="Q55">
        <f t="shared" si="0"/>
        <v>99.65</v>
      </c>
    </row>
    <row r="56" spans="1:17" x14ac:dyDescent="0.15">
      <c r="A56" t="s">
        <v>4190</v>
      </c>
      <c r="B56" t="s">
        <v>1552</v>
      </c>
      <c r="C56" s="3">
        <v>88.02</v>
      </c>
      <c r="D56" s="3">
        <v>11.98</v>
      </c>
      <c r="Q56">
        <f t="shared" si="0"/>
        <v>100</v>
      </c>
    </row>
    <row r="57" spans="1:17" x14ac:dyDescent="0.15">
      <c r="A57" t="s">
        <v>4065</v>
      </c>
      <c r="B57" t="s">
        <v>1552</v>
      </c>
      <c r="C57" s="3">
        <v>88.75</v>
      </c>
      <c r="D57" s="3">
        <v>11.25</v>
      </c>
      <c r="Q57">
        <f t="shared" si="0"/>
        <v>100</v>
      </c>
    </row>
    <row r="58" spans="1:17" x14ac:dyDescent="0.15">
      <c r="A58" t="s">
        <v>4154</v>
      </c>
      <c r="B58" t="s">
        <v>838</v>
      </c>
      <c r="C58" s="3">
        <v>88.02</v>
      </c>
      <c r="D58" s="3">
        <v>11.98</v>
      </c>
      <c r="Q58">
        <f t="shared" si="0"/>
        <v>100</v>
      </c>
    </row>
    <row r="59" spans="1:17" x14ac:dyDescent="0.15">
      <c r="A59" t="s">
        <v>4066</v>
      </c>
      <c r="B59" t="s">
        <v>2053</v>
      </c>
      <c r="C59" s="3">
        <v>88</v>
      </c>
      <c r="D59" s="3">
        <v>12</v>
      </c>
      <c r="J59" t="s">
        <v>4076</v>
      </c>
      <c r="Q59">
        <f t="shared" si="0"/>
        <v>100</v>
      </c>
    </row>
    <row r="60" spans="1:17" x14ac:dyDescent="0.15">
      <c r="A60" t="s">
        <v>4191</v>
      </c>
      <c r="B60" t="s">
        <v>1552</v>
      </c>
      <c r="C60" s="3">
        <v>87.44</v>
      </c>
      <c r="D60" s="3">
        <v>12.56</v>
      </c>
      <c r="Q60">
        <f t="shared" si="0"/>
        <v>100</v>
      </c>
    </row>
    <row r="61" spans="1:17" x14ac:dyDescent="0.15">
      <c r="A61" t="s">
        <v>4067</v>
      </c>
      <c r="B61" t="s">
        <v>2416</v>
      </c>
      <c r="C61" s="3">
        <v>87.43</v>
      </c>
      <c r="D61" s="3">
        <v>12.57</v>
      </c>
      <c r="Q61">
        <f t="shared" si="0"/>
        <v>100</v>
      </c>
    </row>
    <row r="62" spans="1:17" x14ac:dyDescent="0.15">
      <c r="A62" t="s">
        <v>4192</v>
      </c>
      <c r="B62" t="s">
        <v>825</v>
      </c>
      <c r="C62" s="3">
        <v>86.55</v>
      </c>
      <c r="D62" s="3">
        <v>12.6</v>
      </c>
      <c r="I62" t="s">
        <v>4068</v>
      </c>
      <c r="Q62">
        <f t="shared" si="0"/>
        <v>99.149999999999991</v>
      </c>
    </row>
    <row r="63" spans="1:17" x14ac:dyDescent="0.15">
      <c r="A63" t="s">
        <v>4155</v>
      </c>
      <c r="B63" t="s">
        <v>835</v>
      </c>
      <c r="C63" s="3">
        <v>87.36</v>
      </c>
      <c r="D63" s="3">
        <v>12.64</v>
      </c>
      <c r="Q63">
        <f t="shared" si="0"/>
        <v>100</v>
      </c>
    </row>
    <row r="64" spans="1:17" x14ac:dyDescent="0.15">
      <c r="A64" t="s">
        <v>4077</v>
      </c>
      <c r="B64" t="s">
        <v>1520</v>
      </c>
      <c r="C64" s="3">
        <v>87.9</v>
      </c>
      <c r="D64" s="3">
        <v>13</v>
      </c>
      <c r="Q64">
        <f t="shared" si="0"/>
        <v>100.9</v>
      </c>
    </row>
    <row r="65" spans="1:17" x14ac:dyDescent="0.15">
      <c r="A65" t="s">
        <v>4156</v>
      </c>
      <c r="B65" t="s">
        <v>825</v>
      </c>
      <c r="C65" s="3">
        <v>86.97</v>
      </c>
      <c r="D65" s="3">
        <v>13.03</v>
      </c>
      <c r="Q65">
        <f t="shared" si="0"/>
        <v>100</v>
      </c>
    </row>
    <row r="66" spans="1:17" x14ac:dyDescent="0.15">
      <c r="A66" t="s">
        <v>4078</v>
      </c>
      <c r="B66" t="s">
        <v>835</v>
      </c>
      <c r="C66" s="3">
        <v>86.9</v>
      </c>
      <c r="D66" s="3">
        <v>13.1</v>
      </c>
      <c r="Q66">
        <f t="shared" si="0"/>
        <v>100</v>
      </c>
    </row>
    <row r="67" spans="1:17" x14ac:dyDescent="0.15">
      <c r="A67" t="s">
        <v>4079</v>
      </c>
      <c r="B67" t="s">
        <v>2789</v>
      </c>
      <c r="C67" s="3">
        <v>86</v>
      </c>
      <c r="D67" s="3">
        <v>14</v>
      </c>
      <c r="Q67">
        <f t="shared" ref="Q67:Q130" si="1">SUM(C67:H67)</f>
        <v>100</v>
      </c>
    </row>
    <row r="68" spans="1:17" x14ac:dyDescent="0.15">
      <c r="A68" t="s">
        <v>4193</v>
      </c>
      <c r="B68" t="s">
        <v>825</v>
      </c>
      <c r="C68" s="3">
        <v>85.15</v>
      </c>
      <c r="D68" s="3">
        <v>14.3</v>
      </c>
      <c r="I68" t="s">
        <v>4090</v>
      </c>
      <c r="Q68">
        <f t="shared" si="1"/>
        <v>99.45</v>
      </c>
    </row>
    <row r="69" spans="1:17" x14ac:dyDescent="0.15">
      <c r="A69" t="s">
        <v>4157</v>
      </c>
      <c r="B69" t="s">
        <v>1520</v>
      </c>
      <c r="C69" s="3">
        <v>85</v>
      </c>
      <c r="D69" s="3">
        <v>15</v>
      </c>
      <c r="Q69">
        <f t="shared" si="1"/>
        <v>100</v>
      </c>
    </row>
    <row r="70" spans="1:17" x14ac:dyDescent="0.15">
      <c r="A70" t="s">
        <v>4080</v>
      </c>
      <c r="B70" t="s">
        <v>837</v>
      </c>
      <c r="C70" s="3">
        <v>85</v>
      </c>
      <c r="D70" s="3">
        <v>15</v>
      </c>
      <c r="Q70">
        <f t="shared" si="1"/>
        <v>100</v>
      </c>
    </row>
    <row r="71" spans="1:17" x14ac:dyDescent="0.15">
      <c r="A71" t="s">
        <v>4081</v>
      </c>
      <c r="B71" t="s">
        <v>837</v>
      </c>
      <c r="C71" s="3">
        <v>84.8</v>
      </c>
      <c r="D71" s="3">
        <v>15.2</v>
      </c>
      <c r="Q71">
        <f t="shared" si="1"/>
        <v>100</v>
      </c>
    </row>
    <row r="72" spans="1:17" x14ac:dyDescent="0.15">
      <c r="A72" t="s">
        <v>4082</v>
      </c>
      <c r="B72" t="s">
        <v>837</v>
      </c>
      <c r="C72" s="3">
        <v>84.7</v>
      </c>
      <c r="D72" s="3">
        <v>15.22</v>
      </c>
      <c r="Q72">
        <f t="shared" si="1"/>
        <v>99.92</v>
      </c>
    </row>
    <row r="73" spans="1:17" x14ac:dyDescent="0.15">
      <c r="A73" t="s">
        <v>4083</v>
      </c>
      <c r="B73" t="s">
        <v>837</v>
      </c>
      <c r="C73" s="3">
        <v>84.78</v>
      </c>
      <c r="D73" s="3">
        <v>15.22</v>
      </c>
      <c r="Q73">
        <f t="shared" si="1"/>
        <v>100</v>
      </c>
    </row>
    <row r="74" spans="1:17" x14ac:dyDescent="0.15">
      <c r="A74" t="s">
        <v>4194</v>
      </c>
      <c r="B74" t="s">
        <v>825</v>
      </c>
      <c r="C74" s="3">
        <v>83.79</v>
      </c>
      <c r="D74" s="3">
        <v>15.73</v>
      </c>
      <c r="I74" t="s">
        <v>4089</v>
      </c>
      <c r="Q74">
        <f t="shared" si="1"/>
        <v>99.52000000000001</v>
      </c>
    </row>
    <row r="75" spans="1:17" x14ac:dyDescent="0.15">
      <c r="A75" t="s">
        <v>4084</v>
      </c>
      <c r="B75" t="s">
        <v>835</v>
      </c>
      <c r="C75" s="3">
        <v>84.16</v>
      </c>
      <c r="D75" s="3">
        <v>15.84</v>
      </c>
      <c r="Q75">
        <f t="shared" si="1"/>
        <v>100</v>
      </c>
    </row>
    <row r="76" spans="1:17" x14ac:dyDescent="0.15">
      <c r="A76" t="s">
        <v>4158</v>
      </c>
      <c r="B76" t="s">
        <v>1544</v>
      </c>
      <c r="C76" s="3">
        <v>84</v>
      </c>
      <c r="D76" s="3">
        <v>16</v>
      </c>
      <c r="J76" t="s">
        <v>4091</v>
      </c>
      <c r="Q76">
        <f t="shared" si="1"/>
        <v>100</v>
      </c>
    </row>
    <row r="77" spans="1:17" x14ac:dyDescent="0.15">
      <c r="A77" t="s">
        <v>4159</v>
      </c>
      <c r="B77" t="s">
        <v>835</v>
      </c>
      <c r="C77" s="3">
        <v>84</v>
      </c>
      <c r="D77" s="3">
        <v>16</v>
      </c>
      <c r="Q77">
        <f t="shared" si="1"/>
        <v>100</v>
      </c>
    </row>
    <row r="78" spans="1:17" x14ac:dyDescent="0.15">
      <c r="A78" t="s">
        <v>4160</v>
      </c>
      <c r="B78" t="s">
        <v>838</v>
      </c>
      <c r="C78" s="3">
        <v>82.8</v>
      </c>
      <c r="D78" s="3">
        <v>17.2</v>
      </c>
      <c r="Q78">
        <f t="shared" si="1"/>
        <v>100</v>
      </c>
    </row>
    <row r="79" spans="1:17" x14ac:dyDescent="0.15">
      <c r="A79" t="s">
        <v>4161</v>
      </c>
      <c r="B79" t="s">
        <v>838</v>
      </c>
      <c r="C79" s="3">
        <v>81.239999999999995</v>
      </c>
      <c r="D79" s="3">
        <v>18.760000000000002</v>
      </c>
      <c r="Q79">
        <f t="shared" si="1"/>
        <v>100</v>
      </c>
    </row>
    <row r="80" spans="1:17" x14ac:dyDescent="0.15">
      <c r="A80" t="s">
        <v>4162</v>
      </c>
      <c r="B80" t="s">
        <v>835</v>
      </c>
      <c r="C80" s="3">
        <v>80.400000000000006</v>
      </c>
      <c r="D80" s="3">
        <v>19.600000000000001</v>
      </c>
      <c r="Q80">
        <f t="shared" si="1"/>
        <v>100</v>
      </c>
    </row>
    <row r="81" spans="1:17" x14ac:dyDescent="0.15">
      <c r="A81" t="s">
        <v>4163</v>
      </c>
      <c r="B81" t="s">
        <v>838</v>
      </c>
      <c r="C81" s="3">
        <v>80.290000000000006</v>
      </c>
      <c r="D81" s="3">
        <v>19.71</v>
      </c>
      <c r="Q81">
        <f t="shared" si="1"/>
        <v>100</v>
      </c>
    </row>
    <row r="82" spans="1:17" x14ac:dyDescent="0.15">
      <c r="A82" t="s">
        <v>4085</v>
      </c>
      <c r="B82" t="s">
        <v>835</v>
      </c>
      <c r="C82" s="3">
        <v>78.08</v>
      </c>
      <c r="D82" s="3">
        <v>21.92</v>
      </c>
      <c r="Q82">
        <f t="shared" si="1"/>
        <v>100</v>
      </c>
    </row>
    <row r="83" spans="1:17" x14ac:dyDescent="0.15">
      <c r="A83" t="s">
        <v>4195</v>
      </c>
      <c r="B83" t="s">
        <v>825</v>
      </c>
      <c r="C83" s="3">
        <v>76.16</v>
      </c>
      <c r="D83" s="3">
        <v>22.85</v>
      </c>
      <c r="I83" t="s">
        <v>4038</v>
      </c>
      <c r="Q83">
        <f t="shared" si="1"/>
        <v>99.009999999999991</v>
      </c>
    </row>
    <row r="84" spans="1:17" x14ac:dyDescent="0.15">
      <c r="A84" t="s">
        <v>4164</v>
      </c>
      <c r="B84" t="s">
        <v>835</v>
      </c>
      <c r="C84" s="3">
        <v>74.8</v>
      </c>
      <c r="D84" s="3">
        <v>24.08</v>
      </c>
      <c r="I84" t="s">
        <v>4088</v>
      </c>
      <c r="Q84">
        <f t="shared" si="1"/>
        <v>98.88</v>
      </c>
    </row>
    <row r="85" spans="1:17" x14ac:dyDescent="0.15">
      <c r="A85" t="s">
        <v>4086</v>
      </c>
      <c r="B85" t="s">
        <v>2039</v>
      </c>
      <c r="C85" s="3">
        <v>75.55</v>
      </c>
      <c r="D85" s="3">
        <v>23.52</v>
      </c>
      <c r="E85" s="3">
        <v>0.47</v>
      </c>
      <c r="J85" t="s">
        <v>4092</v>
      </c>
      <c r="Q85">
        <f t="shared" si="1"/>
        <v>99.539999999999992</v>
      </c>
    </row>
    <row r="86" spans="1:17" x14ac:dyDescent="0.15">
      <c r="A86" t="s">
        <v>4087</v>
      </c>
      <c r="B86" t="s">
        <v>2051</v>
      </c>
      <c r="C86" s="3">
        <v>92.09</v>
      </c>
      <c r="D86" s="3">
        <v>6.7</v>
      </c>
      <c r="E86" s="3">
        <v>0.69</v>
      </c>
      <c r="Q86">
        <f t="shared" si="1"/>
        <v>99.48</v>
      </c>
    </row>
    <row r="87" spans="1:17" x14ac:dyDescent="0.15">
      <c r="A87" t="s">
        <v>4165</v>
      </c>
      <c r="B87" t="s">
        <v>3235</v>
      </c>
      <c r="C87" s="3">
        <v>90.68</v>
      </c>
      <c r="D87" s="3">
        <v>7.43</v>
      </c>
      <c r="E87" s="3">
        <v>1.28</v>
      </c>
      <c r="Q87">
        <f t="shared" si="1"/>
        <v>99.390000000000015</v>
      </c>
    </row>
    <row r="88" spans="1:17" x14ac:dyDescent="0.15">
      <c r="A88" t="s">
        <v>4166</v>
      </c>
      <c r="B88" t="s">
        <v>3235</v>
      </c>
      <c r="C88" s="3">
        <v>83.61</v>
      </c>
      <c r="D88" s="3">
        <v>10.79</v>
      </c>
      <c r="E88" s="3">
        <v>3.2</v>
      </c>
      <c r="Q88">
        <f t="shared" si="1"/>
        <v>97.600000000000009</v>
      </c>
    </row>
    <row r="89" spans="1:17" x14ac:dyDescent="0.15">
      <c r="A89" t="s">
        <v>4093</v>
      </c>
      <c r="B89" t="s">
        <v>2039</v>
      </c>
      <c r="C89" s="3">
        <v>79.930000000000007</v>
      </c>
      <c r="D89" s="3">
        <v>15.75</v>
      </c>
      <c r="E89" s="3">
        <v>3.5</v>
      </c>
      <c r="Q89">
        <f t="shared" si="1"/>
        <v>99.18</v>
      </c>
    </row>
    <row r="90" spans="1:17" x14ac:dyDescent="0.15">
      <c r="A90" t="s">
        <v>4094</v>
      </c>
      <c r="B90" t="s">
        <v>835</v>
      </c>
      <c r="C90" s="3">
        <v>89.44</v>
      </c>
      <c r="D90" s="3">
        <v>6.32</v>
      </c>
      <c r="E90" s="3">
        <v>4.24</v>
      </c>
      <c r="Q90">
        <f t="shared" si="1"/>
        <v>99.999999999999986</v>
      </c>
    </row>
    <row r="91" spans="1:17" x14ac:dyDescent="0.15">
      <c r="A91" t="s">
        <v>4095</v>
      </c>
      <c r="B91" t="s">
        <v>4050</v>
      </c>
      <c r="C91" s="3">
        <v>87.34</v>
      </c>
      <c r="D91" s="3">
        <v>8.19</v>
      </c>
      <c r="E91" s="3">
        <v>4.47</v>
      </c>
      <c r="Q91">
        <f t="shared" si="1"/>
        <v>100</v>
      </c>
    </row>
    <row r="92" spans="1:17" x14ac:dyDescent="0.15">
      <c r="A92" t="s">
        <v>4167</v>
      </c>
      <c r="B92" t="s">
        <v>835</v>
      </c>
      <c r="C92" s="3">
        <v>83.6</v>
      </c>
      <c r="D92" s="3">
        <v>10.8</v>
      </c>
      <c r="E92" s="3">
        <v>5.6</v>
      </c>
      <c r="Q92">
        <f t="shared" si="1"/>
        <v>99.999999999999986</v>
      </c>
    </row>
    <row r="93" spans="1:17" x14ac:dyDescent="0.15">
      <c r="A93" t="s">
        <v>4204</v>
      </c>
      <c r="B93" t="s">
        <v>2405</v>
      </c>
      <c r="C93" s="3">
        <v>79.650000000000006</v>
      </c>
      <c r="D93" s="3">
        <v>9.32</v>
      </c>
      <c r="E93" s="3">
        <v>7.67</v>
      </c>
      <c r="G93" s="3">
        <v>2.96</v>
      </c>
      <c r="Q93">
        <f t="shared" si="1"/>
        <v>99.6</v>
      </c>
    </row>
    <row r="94" spans="1:17" x14ac:dyDescent="0.15">
      <c r="A94" t="s">
        <v>4096</v>
      </c>
      <c r="B94" t="s">
        <v>2416</v>
      </c>
      <c r="C94" s="3">
        <v>83.93</v>
      </c>
      <c r="D94" s="3">
        <v>6.38</v>
      </c>
      <c r="E94" s="3">
        <v>9.69</v>
      </c>
      <c r="Q94">
        <f t="shared" si="1"/>
        <v>100</v>
      </c>
    </row>
    <row r="95" spans="1:17" x14ac:dyDescent="0.15">
      <c r="A95" t="s">
        <v>4205</v>
      </c>
      <c r="B95" t="s">
        <v>2494</v>
      </c>
      <c r="C95" s="3">
        <v>70.099999999999994</v>
      </c>
      <c r="D95" s="3">
        <v>5.8</v>
      </c>
      <c r="E95" s="3">
        <v>23.83</v>
      </c>
      <c r="G95" s="3" t="s">
        <v>3846</v>
      </c>
      <c r="I95" t="s">
        <v>4104</v>
      </c>
      <c r="J95" t="s">
        <v>4044</v>
      </c>
      <c r="Q95">
        <f t="shared" si="1"/>
        <v>99.72999999999999</v>
      </c>
    </row>
    <row r="96" spans="1:17" x14ac:dyDescent="0.15">
      <c r="A96" t="s">
        <v>4168</v>
      </c>
      <c r="B96" t="s">
        <v>825</v>
      </c>
      <c r="C96" s="3">
        <v>87.11</v>
      </c>
      <c r="D96" s="3">
        <v>8.35</v>
      </c>
      <c r="F96" s="3">
        <v>4.3099999999999996</v>
      </c>
      <c r="Q96">
        <f t="shared" si="1"/>
        <v>99.77</v>
      </c>
    </row>
    <row r="97" spans="1:17" x14ac:dyDescent="0.15">
      <c r="A97" t="s">
        <v>4097</v>
      </c>
      <c r="B97" t="s">
        <v>4098</v>
      </c>
      <c r="C97" s="3">
        <v>82.55</v>
      </c>
      <c r="D97" s="3">
        <v>10.39</v>
      </c>
      <c r="E97" s="3">
        <v>0.6</v>
      </c>
      <c r="F97" s="3">
        <v>6.34</v>
      </c>
      <c r="J97" t="s">
        <v>4107</v>
      </c>
      <c r="Q97">
        <f t="shared" si="1"/>
        <v>99.88</v>
      </c>
    </row>
    <row r="98" spans="1:17" x14ac:dyDescent="0.15">
      <c r="A98" t="s">
        <v>4099</v>
      </c>
      <c r="B98" t="s">
        <v>4098</v>
      </c>
      <c r="C98" s="3">
        <v>85.75</v>
      </c>
      <c r="D98" s="3">
        <v>4.78</v>
      </c>
      <c r="E98" s="3">
        <v>1.5</v>
      </c>
      <c r="F98" s="3">
        <v>7.5</v>
      </c>
      <c r="Q98">
        <f t="shared" si="1"/>
        <v>99.53</v>
      </c>
    </row>
    <row r="99" spans="1:17" x14ac:dyDescent="0.15">
      <c r="A99" t="s">
        <v>4100</v>
      </c>
      <c r="B99" t="s">
        <v>4098</v>
      </c>
      <c r="C99" s="3">
        <v>91</v>
      </c>
      <c r="F99" s="3">
        <v>9</v>
      </c>
      <c r="Q99">
        <f t="shared" si="1"/>
        <v>100</v>
      </c>
    </row>
    <row r="100" spans="1:17" x14ac:dyDescent="0.15">
      <c r="A100" t="s">
        <v>4206</v>
      </c>
      <c r="B100" t="s">
        <v>2489</v>
      </c>
      <c r="C100" s="3">
        <v>79.849999999999994</v>
      </c>
      <c r="D100" s="3">
        <v>2.65</v>
      </c>
      <c r="E100" s="3">
        <v>4.2</v>
      </c>
      <c r="F100" s="3">
        <v>9.9499999999999993</v>
      </c>
      <c r="G100" s="3">
        <v>3.53</v>
      </c>
      <c r="Q100">
        <f t="shared" si="1"/>
        <v>100.18</v>
      </c>
    </row>
    <row r="101" spans="1:17" x14ac:dyDescent="0.15">
      <c r="A101" t="s">
        <v>4207</v>
      </c>
      <c r="B101" t="s">
        <v>2496</v>
      </c>
      <c r="C101" s="3">
        <v>84.31</v>
      </c>
      <c r="D101" s="3">
        <v>0.9</v>
      </c>
      <c r="E101" s="3">
        <v>3.09</v>
      </c>
      <c r="F101" s="3">
        <v>10.93</v>
      </c>
      <c r="J101" t="s">
        <v>4044</v>
      </c>
      <c r="Q101">
        <f t="shared" si="1"/>
        <v>99.230000000000018</v>
      </c>
    </row>
    <row r="102" spans="1:17" x14ac:dyDescent="0.15">
      <c r="A102" t="s">
        <v>4196</v>
      </c>
      <c r="B102" t="s">
        <v>825</v>
      </c>
      <c r="C102" s="3">
        <v>84.44</v>
      </c>
      <c r="E102" s="3">
        <v>3.77</v>
      </c>
      <c r="F102" s="3">
        <v>11</v>
      </c>
      <c r="I102" t="s">
        <v>4106</v>
      </c>
      <c r="Q102">
        <f t="shared" si="1"/>
        <v>99.21</v>
      </c>
    </row>
    <row r="103" spans="1:17" x14ac:dyDescent="0.15">
      <c r="A103" t="s">
        <v>4169</v>
      </c>
      <c r="B103" t="s">
        <v>825</v>
      </c>
      <c r="C103" s="3">
        <v>69.66</v>
      </c>
      <c r="E103" s="3">
        <v>18.489999999999998</v>
      </c>
      <c r="F103" s="3">
        <v>11.72</v>
      </c>
      <c r="I103" t="s">
        <v>4105</v>
      </c>
      <c r="Q103">
        <f t="shared" si="1"/>
        <v>99.86999999999999</v>
      </c>
    </row>
    <row r="104" spans="1:17" x14ac:dyDescent="0.15">
      <c r="A104" t="s">
        <v>4101</v>
      </c>
      <c r="B104" t="s">
        <v>4098</v>
      </c>
      <c r="C104" s="3">
        <v>83.5</v>
      </c>
      <c r="E104" s="3">
        <v>3.19</v>
      </c>
      <c r="F104" s="3">
        <v>13.35</v>
      </c>
      <c r="Q104">
        <f t="shared" si="1"/>
        <v>100.03999999999999</v>
      </c>
    </row>
    <row r="105" spans="1:17" x14ac:dyDescent="0.15">
      <c r="A105" t="s">
        <v>4102</v>
      </c>
      <c r="B105" t="s">
        <v>4098</v>
      </c>
      <c r="C105" s="3">
        <v>80.95</v>
      </c>
      <c r="D105" s="3" t="s">
        <v>3846</v>
      </c>
      <c r="E105" s="3">
        <v>5.25</v>
      </c>
      <c r="F105" s="3">
        <v>13.86</v>
      </c>
      <c r="Q105">
        <f t="shared" si="1"/>
        <v>100.06</v>
      </c>
    </row>
    <row r="106" spans="1:17" x14ac:dyDescent="0.15">
      <c r="A106" t="s">
        <v>4103</v>
      </c>
      <c r="B106" t="s">
        <v>4098</v>
      </c>
      <c r="C106" s="3">
        <v>83.07</v>
      </c>
      <c r="D106" s="3">
        <v>1.53</v>
      </c>
      <c r="F106" s="3">
        <v>15.38</v>
      </c>
      <c r="Q106">
        <f t="shared" si="1"/>
        <v>99.97999999999999</v>
      </c>
    </row>
    <row r="107" spans="1:17" x14ac:dyDescent="0.15">
      <c r="A107" t="s">
        <v>4108</v>
      </c>
      <c r="B107" t="s">
        <v>4098</v>
      </c>
      <c r="C107" s="3">
        <v>80.3</v>
      </c>
      <c r="D107" s="3">
        <v>0.75</v>
      </c>
      <c r="E107" s="3">
        <v>3.51</v>
      </c>
      <c r="F107" s="3">
        <v>15.4</v>
      </c>
      <c r="Q107">
        <f t="shared" si="1"/>
        <v>99.960000000000008</v>
      </c>
    </row>
    <row r="108" spans="1:17" x14ac:dyDescent="0.15">
      <c r="A108" t="s">
        <v>4109</v>
      </c>
      <c r="B108" t="s">
        <v>4098</v>
      </c>
      <c r="C108" s="3">
        <v>65</v>
      </c>
      <c r="D108" s="3">
        <v>4.29</v>
      </c>
      <c r="E108" s="3">
        <v>14.93</v>
      </c>
      <c r="F108" s="3">
        <v>15.62</v>
      </c>
      <c r="Q108">
        <f t="shared" si="1"/>
        <v>99.84</v>
      </c>
    </row>
    <row r="109" spans="1:17" x14ac:dyDescent="0.15">
      <c r="A109" t="s">
        <v>4110</v>
      </c>
      <c r="B109" t="s">
        <v>4098</v>
      </c>
      <c r="C109" s="3">
        <v>82.05</v>
      </c>
      <c r="D109" s="3">
        <v>1.5</v>
      </c>
      <c r="F109" s="3">
        <v>16</v>
      </c>
      <c r="Q109">
        <f t="shared" si="1"/>
        <v>99.55</v>
      </c>
    </row>
    <row r="110" spans="1:17" x14ac:dyDescent="0.15">
      <c r="A110" t="s">
        <v>4111</v>
      </c>
      <c r="B110" t="s">
        <v>4098</v>
      </c>
      <c r="C110" s="3">
        <v>78.180000000000007</v>
      </c>
      <c r="D110" s="3">
        <v>1.64</v>
      </c>
      <c r="E110" s="3">
        <v>4.03</v>
      </c>
      <c r="F110" s="3">
        <v>16.13</v>
      </c>
      <c r="Q110">
        <f t="shared" si="1"/>
        <v>99.98</v>
      </c>
    </row>
    <row r="111" spans="1:17" x14ac:dyDescent="0.15">
      <c r="A111" t="s">
        <v>4112</v>
      </c>
      <c r="B111" t="s">
        <v>4098</v>
      </c>
      <c r="C111" s="3">
        <v>79.45</v>
      </c>
      <c r="D111" s="3">
        <v>2.25</v>
      </c>
      <c r="E111" s="3">
        <v>1.31</v>
      </c>
      <c r="F111" s="3">
        <v>16.95</v>
      </c>
      <c r="Q111">
        <f t="shared" si="1"/>
        <v>99.960000000000008</v>
      </c>
    </row>
    <row r="112" spans="1:17" x14ac:dyDescent="0.15">
      <c r="A112" t="s">
        <v>4113</v>
      </c>
      <c r="B112" t="s">
        <v>4098</v>
      </c>
      <c r="C112" s="3">
        <v>87.14</v>
      </c>
      <c r="D112" s="3">
        <v>2.36</v>
      </c>
      <c r="E112" s="3">
        <v>1.25</v>
      </c>
      <c r="F112" s="3">
        <v>17.25</v>
      </c>
      <c r="Q112">
        <f t="shared" si="1"/>
        <v>108</v>
      </c>
    </row>
    <row r="113" spans="1:17" x14ac:dyDescent="0.15">
      <c r="A113" t="s">
        <v>4114</v>
      </c>
      <c r="B113" t="s">
        <v>4098</v>
      </c>
      <c r="C113" s="3">
        <v>79.13</v>
      </c>
      <c r="D113" s="3">
        <v>2.04</v>
      </c>
      <c r="E113" s="3">
        <v>1.42</v>
      </c>
      <c r="F113" s="3">
        <v>17.36</v>
      </c>
      <c r="Q113">
        <f t="shared" si="1"/>
        <v>99.95</v>
      </c>
    </row>
    <row r="114" spans="1:17" x14ac:dyDescent="0.15">
      <c r="A114" t="s">
        <v>4115</v>
      </c>
      <c r="B114" t="s">
        <v>4098</v>
      </c>
      <c r="C114" s="3">
        <v>82.5</v>
      </c>
      <c r="F114" s="3">
        <v>17.5</v>
      </c>
      <c r="Q114">
        <f t="shared" si="1"/>
        <v>100</v>
      </c>
    </row>
    <row r="115" spans="1:17" x14ac:dyDescent="0.15">
      <c r="A115" t="s">
        <v>4116</v>
      </c>
      <c r="B115" t="s">
        <v>1520</v>
      </c>
      <c r="C115" s="3">
        <v>69</v>
      </c>
      <c r="E115" s="3">
        <v>13</v>
      </c>
      <c r="F115" s="3">
        <v>18</v>
      </c>
      <c r="Q115">
        <f t="shared" si="1"/>
        <v>100</v>
      </c>
    </row>
    <row r="116" spans="1:17" x14ac:dyDescent="0.15">
      <c r="A116" t="s">
        <v>4117</v>
      </c>
      <c r="B116" t="s">
        <v>4098</v>
      </c>
      <c r="C116" s="3">
        <v>78.25</v>
      </c>
      <c r="D116" s="3">
        <v>1.5</v>
      </c>
      <c r="E116" s="3">
        <v>0.75</v>
      </c>
      <c r="F116" s="3">
        <v>18.25</v>
      </c>
      <c r="Q116">
        <f t="shared" si="1"/>
        <v>98.75</v>
      </c>
    </row>
    <row r="117" spans="1:17" x14ac:dyDescent="0.15">
      <c r="A117" t="s">
        <v>4118</v>
      </c>
      <c r="B117" t="s">
        <v>4098</v>
      </c>
      <c r="C117" s="3">
        <v>75.5</v>
      </c>
      <c r="D117" s="3">
        <v>2.5</v>
      </c>
      <c r="E117" s="3">
        <v>3.5</v>
      </c>
      <c r="F117" s="3">
        <v>18.25</v>
      </c>
      <c r="Q117">
        <f t="shared" si="1"/>
        <v>99.75</v>
      </c>
    </row>
    <row r="118" spans="1:17" x14ac:dyDescent="0.15">
      <c r="A118" t="s">
        <v>4119</v>
      </c>
      <c r="B118" t="s">
        <v>4098</v>
      </c>
      <c r="C118" s="3">
        <v>78.3</v>
      </c>
      <c r="D118" s="3">
        <v>2.12</v>
      </c>
      <c r="E118" s="3">
        <v>0.14000000000000001</v>
      </c>
      <c r="F118" s="3">
        <v>18.36</v>
      </c>
      <c r="Q118">
        <f t="shared" si="1"/>
        <v>98.92</v>
      </c>
    </row>
    <row r="119" spans="1:17" x14ac:dyDescent="0.15">
      <c r="A119" t="s">
        <v>4120</v>
      </c>
      <c r="B119" t="s">
        <v>4098</v>
      </c>
      <c r="C119" s="3">
        <v>78.75</v>
      </c>
      <c r="D119" s="3">
        <v>1.25</v>
      </c>
      <c r="E119" s="3">
        <v>0.75</v>
      </c>
      <c r="F119" s="3">
        <v>18.5</v>
      </c>
      <c r="Q119">
        <f t="shared" si="1"/>
        <v>99.25</v>
      </c>
    </row>
    <row r="120" spans="1:17" x14ac:dyDescent="0.15">
      <c r="A120" t="s">
        <v>4121</v>
      </c>
      <c r="B120" t="s">
        <v>4098</v>
      </c>
      <c r="C120" s="3">
        <v>76.5</v>
      </c>
      <c r="D120" s="3">
        <v>0.75</v>
      </c>
      <c r="E120" s="3">
        <v>0.25</v>
      </c>
      <c r="F120" s="3">
        <v>18.5</v>
      </c>
      <c r="Q120">
        <f t="shared" si="1"/>
        <v>96</v>
      </c>
    </row>
    <row r="121" spans="1:17" x14ac:dyDescent="0.15">
      <c r="A121" t="s">
        <v>4122</v>
      </c>
      <c r="B121" t="s">
        <v>4098</v>
      </c>
      <c r="C121" s="3">
        <v>79.5</v>
      </c>
      <c r="D121" s="3">
        <v>1.25</v>
      </c>
      <c r="E121" s="3">
        <v>0.75</v>
      </c>
      <c r="F121" s="3">
        <v>19</v>
      </c>
      <c r="Q121">
        <f t="shared" si="1"/>
        <v>100.5</v>
      </c>
    </row>
    <row r="122" spans="1:17" x14ac:dyDescent="0.15">
      <c r="A122" t="s">
        <v>4123</v>
      </c>
      <c r="B122" t="s">
        <v>4098</v>
      </c>
      <c r="C122" s="3">
        <v>78.5</v>
      </c>
      <c r="D122" s="3">
        <v>1.83</v>
      </c>
      <c r="E122" s="3">
        <v>0.75</v>
      </c>
      <c r="F122" s="3">
        <v>19.190000000000001</v>
      </c>
      <c r="Q122">
        <f t="shared" si="1"/>
        <v>100.27</v>
      </c>
    </row>
    <row r="123" spans="1:17" x14ac:dyDescent="0.15">
      <c r="A123" t="s">
        <v>4124</v>
      </c>
      <c r="B123" t="s">
        <v>4098</v>
      </c>
      <c r="C123" s="3">
        <v>79</v>
      </c>
      <c r="D123" s="3">
        <v>1.75</v>
      </c>
      <c r="E123" s="3">
        <v>1.25</v>
      </c>
      <c r="F123" s="3">
        <v>19.25</v>
      </c>
      <c r="Q123">
        <f t="shared" si="1"/>
        <v>101.25</v>
      </c>
    </row>
    <row r="124" spans="1:17" x14ac:dyDescent="0.15">
      <c r="A124" t="s">
        <v>4125</v>
      </c>
      <c r="B124" t="s">
        <v>4098</v>
      </c>
      <c r="C124" s="3">
        <v>77.75</v>
      </c>
      <c r="D124" s="3">
        <v>1.25</v>
      </c>
      <c r="E124" s="3">
        <v>0.5</v>
      </c>
      <c r="F124" s="3">
        <v>19.5</v>
      </c>
      <c r="Q124">
        <f t="shared" si="1"/>
        <v>99</v>
      </c>
    </row>
    <row r="125" spans="1:17" x14ac:dyDescent="0.15">
      <c r="A125" t="s">
        <v>4126</v>
      </c>
      <c r="B125" t="s">
        <v>4098</v>
      </c>
      <c r="C125" s="3">
        <v>73.5</v>
      </c>
      <c r="D125" s="3">
        <v>2.75</v>
      </c>
      <c r="E125" s="3">
        <v>4.25</v>
      </c>
      <c r="F125" s="3">
        <v>19.5</v>
      </c>
      <c r="Q125">
        <f t="shared" si="1"/>
        <v>100</v>
      </c>
    </row>
    <row r="126" spans="1:17" x14ac:dyDescent="0.15">
      <c r="A126" t="s">
        <v>4127</v>
      </c>
      <c r="B126" t="s">
        <v>4098</v>
      </c>
      <c r="C126" s="3">
        <v>77.5</v>
      </c>
      <c r="D126" s="3">
        <v>1.5</v>
      </c>
      <c r="E126" s="3">
        <v>1</v>
      </c>
      <c r="F126" s="3">
        <v>20</v>
      </c>
      <c r="Q126">
        <f t="shared" si="1"/>
        <v>100</v>
      </c>
    </row>
    <row r="127" spans="1:17" x14ac:dyDescent="0.15">
      <c r="A127" t="s">
        <v>4128</v>
      </c>
      <c r="B127" t="s">
        <v>4098</v>
      </c>
      <c r="C127" s="3">
        <v>76.5</v>
      </c>
      <c r="D127" s="3">
        <v>2.4500000000000002</v>
      </c>
      <c r="F127" s="3">
        <v>20.03</v>
      </c>
      <c r="Q127">
        <f t="shared" si="1"/>
        <v>98.98</v>
      </c>
    </row>
    <row r="128" spans="1:17" x14ac:dyDescent="0.15">
      <c r="A128" t="s">
        <v>4129</v>
      </c>
      <c r="B128" t="s">
        <v>4098</v>
      </c>
      <c r="C128" s="3">
        <v>76.45</v>
      </c>
      <c r="D128" s="3" t="s">
        <v>3846</v>
      </c>
      <c r="E128" s="3">
        <v>3.51</v>
      </c>
      <c r="F128" s="3">
        <v>20.03</v>
      </c>
      <c r="Q128">
        <f t="shared" si="1"/>
        <v>99.990000000000009</v>
      </c>
    </row>
    <row r="129" spans="1:17" x14ac:dyDescent="0.15">
      <c r="A129" t="s">
        <v>4130</v>
      </c>
      <c r="B129" t="s">
        <v>2496</v>
      </c>
      <c r="C129" s="3">
        <v>68.69</v>
      </c>
      <c r="D129" s="3">
        <v>3.8</v>
      </c>
      <c r="E129" s="3">
        <v>4.0199999999999996</v>
      </c>
      <c r="F129" s="3">
        <v>20.89</v>
      </c>
      <c r="G129" s="3">
        <v>2.31</v>
      </c>
      <c r="Q129">
        <f t="shared" si="1"/>
        <v>99.71</v>
      </c>
    </row>
    <row r="130" spans="1:17" x14ac:dyDescent="0.15">
      <c r="A130" t="s">
        <v>4197</v>
      </c>
      <c r="B130" t="s">
        <v>4131</v>
      </c>
      <c r="C130" s="3">
        <v>74.709999999999994</v>
      </c>
      <c r="D130" s="3">
        <v>99</v>
      </c>
      <c r="E130" s="3">
        <v>2.17</v>
      </c>
      <c r="F130" s="3">
        <v>19.09</v>
      </c>
      <c r="I130" t="s">
        <v>4134</v>
      </c>
      <c r="J130" t="s">
        <v>4137</v>
      </c>
      <c r="Q130">
        <f t="shared" si="1"/>
        <v>194.96999999999997</v>
      </c>
    </row>
    <row r="131" spans="1:17" x14ac:dyDescent="0.15">
      <c r="A131" t="s">
        <v>4132</v>
      </c>
      <c r="B131" t="s">
        <v>4131</v>
      </c>
      <c r="C131" s="3">
        <v>67.13</v>
      </c>
      <c r="D131" s="3">
        <v>9.24</v>
      </c>
      <c r="E131" s="3">
        <v>3.39</v>
      </c>
      <c r="F131" s="3">
        <v>20.39</v>
      </c>
      <c r="I131" t="s">
        <v>4135</v>
      </c>
      <c r="Q131">
        <f>SUM(C131:H131)</f>
        <v>100.14999999999999</v>
      </c>
    </row>
    <row r="132" spans="1:17" x14ac:dyDescent="0.15">
      <c r="A132" t="s">
        <v>4133</v>
      </c>
      <c r="B132" t="s">
        <v>4131</v>
      </c>
      <c r="C132" s="3">
        <v>70.290000000000006</v>
      </c>
      <c r="D132" s="3">
        <v>0.91</v>
      </c>
      <c r="E132" s="3">
        <v>0.74</v>
      </c>
      <c r="F132" s="3">
        <v>28.03</v>
      </c>
      <c r="I132" t="s">
        <v>4136</v>
      </c>
      <c r="Q132">
        <f>SUM(C132:H132)</f>
        <v>99.97</v>
      </c>
    </row>
    <row r="135" spans="1:17" ht="16" x14ac:dyDescent="0.2">
      <c r="A135" s="102" t="s">
        <v>4985</v>
      </c>
    </row>
    <row r="137" spans="1:17" x14ac:dyDescent="0.15">
      <c r="B137" t="s">
        <v>2496</v>
      </c>
      <c r="C137" s="3">
        <v>2</v>
      </c>
    </row>
    <row r="138" spans="1:17" x14ac:dyDescent="0.15">
      <c r="B138" t="s">
        <v>825</v>
      </c>
      <c r="C138" s="3">
        <v>23</v>
      </c>
    </row>
    <row r="139" spans="1:17" x14ac:dyDescent="0.15">
      <c r="B139" t="s">
        <v>1552</v>
      </c>
      <c r="C139" s="3">
        <v>10</v>
      </c>
    </row>
    <row r="140" spans="1:17" x14ac:dyDescent="0.15">
      <c r="B140" t="s">
        <v>2416</v>
      </c>
      <c r="C140" s="3">
        <v>3</v>
      </c>
    </row>
    <row r="141" spans="1:17" x14ac:dyDescent="0.15">
      <c r="B141" t="s">
        <v>2053</v>
      </c>
      <c r="C141" s="3">
        <v>1</v>
      </c>
    </row>
    <row r="142" spans="1:17" x14ac:dyDescent="0.15">
      <c r="B142" t="s">
        <v>4131</v>
      </c>
      <c r="C142" s="3">
        <v>3</v>
      </c>
    </row>
    <row r="143" spans="1:17" x14ac:dyDescent="0.15">
      <c r="B143" t="s">
        <v>2051</v>
      </c>
      <c r="C143" s="3">
        <v>2</v>
      </c>
    </row>
    <row r="144" spans="1:17" x14ac:dyDescent="0.15">
      <c r="B144" t="s">
        <v>4098</v>
      </c>
      <c r="C144" s="3">
        <v>27</v>
      </c>
    </row>
    <row r="145" spans="1:3" x14ac:dyDescent="0.15">
      <c r="B145" t="s">
        <v>2431</v>
      </c>
      <c r="C145" s="3">
        <v>1</v>
      </c>
    </row>
    <row r="146" spans="1:3" x14ac:dyDescent="0.15">
      <c r="B146" t="s">
        <v>4050</v>
      </c>
      <c r="C146" s="3">
        <v>2</v>
      </c>
    </row>
    <row r="147" spans="1:3" x14ac:dyDescent="0.15">
      <c r="B147" t="s">
        <v>2484</v>
      </c>
      <c r="C147" s="3">
        <v>3</v>
      </c>
    </row>
    <row r="148" spans="1:3" x14ac:dyDescent="0.15">
      <c r="B148" t="s">
        <v>1544</v>
      </c>
      <c r="C148" s="3">
        <v>1</v>
      </c>
    </row>
    <row r="149" spans="1:3" x14ac:dyDescent="0.15">
      <c r="B149" t="s">
        <v>2489</v>
      </c>
      <c r="C149" s="3">
        <v>2</v>
      </c>
    </row>
    <row r="150" spans="1:3" x14ac:dyDescent="0.15">
      <c r="B150" t="s">
        <v>837</v>
      </c>
      <c r="C150" s="3">
        <v>8</v>
      </c>
    </row>
    <row r="151" spans="1:3" x14ac:dyDescent="0.15">
      <c r="B151" t="s">
        <v>1520</v>
      </c>
      <c r="C151" s="3">
        <v>5</v>
      </c>
    </row>
    <row r="152" spans="1:3" x14ac:dyDescent="0.15">
      <c r="B152" t="s">
        <v>2405</v>
      </c>
      <c r="C152" s="3">
        <v>2</v>
      </c>
    </row>
    <row r="153" spans="1:3" x14ac:dyDescent="0.15">
      <c r="B153" t="s">
        <v>838</v>
      </c>
      <c r="C153" s="3">
        <v>7</v>
      </c>
    </row>
    <row r="154" spans="1:3" x14ac:dyDescent="0.15">
      <c r="B154" t="s">
        <v>2789</v>
      </c>
      <c r="C154" s="3">
        <v>2</v>
      </c>
    </row>
    <row r="155" spans="1:3" x14ac:dyDescent="0.15">
      <c r="B155" t="s">
        <v>3235</v>
      </c>
      <c r="C155" s="3">
        <v>8</v>
      </c>
    </row>
    <row r="156" spans="1:3" x14ac:dyDescent="0.15">
      <c r="B156" t="s">
        <v>2494</v>
      </c>
      <c r="C156" s="3">
        <v>1</v>
      </c>
    </row>
    <row r="157" spans="1:3" x14ac:dyDescent="0.15">
      <c r="B157" t="s">
        <v>2039</v>
      </c>
      <c r="C157" s="3">
        <v>2</v>
      </c>
    </row>
    <row r="158" spans="1:3" x14ac:dyDescent="0.15">
      <c r="B158" t="s">
        <v>835</v>
      </c>
      <c r="C158" s="3">
        <v>13</v>
      </c>
    </row>
    <row r="160" spans="1:3" ht="16" x14ac:dyDescent="0.2">
      <c r="A160" s="102" t="s">
        <v>4855</v>
      </c>
    </row>
  </sheetData>
  <pageMargins left="0.75" right="0.75" top="1" bottom="1" header="0.3" footer="0.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C18"/>
  <sheetViews>
    <sheetView workbookViewId="0">
      <selection activeCell="A2" sqref="A2"/>
    </sheetView>
  </sheetViews>
  <sheetFormatPr baseColWidth="10" defaultColWidth="8.83203125" defaultRowHeight="13" x14ac:dyDescent="0.15"/>
  <cols>
    <col min="2" max="2" width="14.5" bestFit="1" customWidth="1"/>
  </cols>
  <sheetData>
    <row r="2" spans="1:3" ht="16" x14ac:dyDescent="0.15">
      <c r="A2" s="86" t="s">
        <v>4987</v>
      </c>
    </row>
    <row r="4" spans="1:3" x14ac:dyDescent="0.15">
      <c r="A4" t="s">
        <v>1004</v>
      </c>
    </row>
    <row r="5" spans="1:3" x14ac:dyDescent="0.15">
      <c r="A5" t="s">
        <v>1006</v>
      </c>
    </row>
    <row r="6" spans="1:3" x14ac:dyDescent="0.15">
      <c r="C6" t="s">
        <v>2165</v>
      </c>
    </row>
    <row r="7" spans="1:3" x14ac:dyDescent="0.15">
      <c r="A7">
        <v>1</v>
      </c>
      <c r="B7" t="s">
        <v>1005</v>
      </c>
      <c r="C7">
        <v>2.9</v>
      </c>
    </row>
    <row r="8" spans="1:3" x14ac:dyDescent="0.15">
      <c r="A8">
        <f>A7+1</f>
        <v>2</v>
      </c>
      <c r="B8" t="s">
        <v>1005</v>
      </c>
      <c r="C8">
        <v>2.96</v>
      </c>
    </row>
    <row r="9" spans="1:3" x14ac:dyDescent="0.15">
      <c r="A9">
        <f t="shared" ref="A9:A18" si="0">A8+1</f>
        <v>3</v>
      </c>
      <c r="B9" t="s">
        <v>1007</v>
      </c>
      <c r="C9">
        <v>4.37</v>
      </c>
    </row>
    <row r="10" spans="1:3" x14ac:dyDescent="0.15">
      <c r="A10">
        <f t="shared" si="0"/>
        <v>4</v>
      </c>
      <c r="B10" t="s">
        <v>1007</v>
      </c>
      <c r="C10">
        <v>5.8</v>
      </c>
    </row>
    <row r="11" spans="1:3" x14ac:dyDescent="0.15">
      <c r="A11">
        <f t="shared" si="0"/>
        <v>5</v>
      </c>
      <c r="B11" t="s">
        <v>1008</v>
      </c>
      <c r="C11">
        <v>4.9000000000000004</v>
      </c>
    </row>
    <row r="12" spans="1:3" x14ac:dyDescent="0.15">
      <c r="A12">
        <f t="shared" si="0"/>
        <v>6</v>
      </c>
      <c r="B12" t="s">
        <v>1009</v>
      </c>
      <c r="C12">
        <v>2.2000000000000002</v>
      </c>
    </row>
    <row r="13" spans="1:3" x14ac:dyDescent="0.15">
      <c r="A13">
        <f t="shared" si="0"/>
        <v>7</v>
      </c>
      <c r="B13" t="s">
        <v>1009</v>
      </c>
      <c r="C13">
        <v>1.1000000000000001</v>
      </c>
    </row>
    <row r="14" spans="1:3" x14ac:dyDescent="0.15">
      <c r="A14">
        <f t="shared" si="0"/>
        <v>8</v>
      </c>
      <c r="B14" t="s">
        <v>1010</v>
      </c>
      <c r="C14">
        <v>0.38</v>
      </c>
    </row>
    <row r="15" spans="1:3" x14ac:dyDescent="0.15">
      <c r="A15">
        <f t="shared" si="0"/>
        <v>9</v>
      </c>
      <c r="B15" t="s">
        <v>1010</v>
      </c>
      <c r="C15">
        <v>0.41</v>
      </c>
    </row>
    <row r="16" spans="1:3" x14ac:dyDescent="0.15">
      <c r="A16">
        <f t="shared" si="0"/>
        <v>10</v>
      </c>
      <c r="B16" t="s">
        <v>1011</v>
      </c>
      <c r="C16">
        <v>2.3199999999999998</v>
      </c>
    </row>
    <row r="17" spans="1:3" x14ac:dyDescent="0.15">
      <c r="A17">
        <f t="shared" si="0"/>
        <v>11</v>
      </c>
      <c r="B17" t="s">
        <v>1011</v>
      </c>
      <c r="C17">
        <v>2.25</v>
      </c>
    </row>
    <row r="18" spans="1:3" x14ac:dyDescent="0.15">
      <c r="A18">
        <f t="shared" si="0"/>
        <v>12</v>
      </c>
      <c r="B18" t="s">
        <v>1012</v>
      </c>
      <c r="C18">
        <v>5.15</v>
      </c>
    </row>
  </sheetData>
  <phoneticPr fontId="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O14"/>
  <sheetViews>
    <sheetView topLeftCell="A3" workbookViewId="0">
      <selection activeCell="V37" sqref="V37"/>
    </sheetView>
  </sheetViews>
  <sheetFormatPr baseColWidth="10" defaultColWidth="8.83203125" defaultRowHeight="13" x14ac:dyDescent="0.15"/>
  <cols>
    <col min="2" max="2" width="10.1640625" bestFit="1" customWidth="1"/>
  </cols>
  <sheetData>
    <row r="2" spans="1:15" ht="16" x14ac:dyDescent="0.2">
      <c r="A2" s="81" t="s">
        <v>4988</v>
      </c>
    </row>
    <row r="4" spans="1:15" x14ac:dyDescent="0.15">
      <c r="B4" s="16" t="s">
        <v>1519</v>
      </c>
      <c r="C4" s="16" t="s">
        <v>2958</v>
      </c>
      <c r="D4" s="2" t="s">
        <v>2161</v>
      </c>
      <c r="E4" s="2" t="s">
        <v>2162</v>
      </c>
      <c r="F4" s="2" t="s">
        <v>2164</v>
      </c>
      <c r="G4" s="2" t="s">
        <v>2163</v>
      </c>
      <c r="H4" s="2" t="s">
        <v>2170</v>
      </c>
      <c r="I4" s="2" t="s">
        <v>2166</v>
      </c>
      <c r="J4" s="2" t="s">
        <v>2167</v>
      </c>
      <c r="K4" s="2" t="s">
        <v>2168</v>
      </c>
      <c r="L4" s="2" t="s">
        <v>2169</v>
      </c>
      <c r="M4" s="2" t="s">
        <v>2165</v>
      </c>
      <c r="N4" s="2" t="s">
        <v>2246</v>
      </c>
    </row>
    <row r="5" spans="1:15" ht="14" x14ac:dyDescent="0.2">
      <c r="A5">
        <v>1</v>
      </c>
      <c r="B5" t="s">
        <v>2957</v>
      </c>
      <c r="C5" t="s">
        <v>2959</v>
      </c>
      <c r="D5">
        <v>63.94</v>
      </c>
      <c r="E5">
        <v>2.29</v>
      </c>
      <c r="F5">
        <v>6.02</v>
      </c>
      <c r="G5">
        <v>26.24</v>
      </c>
      <c r="H5" t="s">
        <v>56</v>
      </c>
      <c r="I5">
        <v>1.35</v>
      </c>
      <c r="N5">
        <f>SUM(D5:M5)</f>
        <v>99.839999999999989</v>
      </c>
    </row>
    <row r="6" spans="1:15" ht="14" x14ac:dyDescent="0.2">
      <c r="A6">
        <v>2</v>
      </c>
      <c r="B6" t="s">
        <v>2957</v>
      </c>
      <c r="C6" t="s">
        <v>2959</v>
      </c>
      <c r="D6">
        <v>60.97</v>
      </c>
      <c r="E6">
        <v>0.05</v>
      </c>
      <c r="F6">
        <v>1.56</v>
      </c>
      <c r="G6">
        <v>35.049999999999997</v>
      </c>
      <c r="H6" s="6" t="s">
        <v>56</v>
      </c>
      <c r="I6">
        <v>2.37</v>
      </c>
      <c r="M6" s="6"/>
      <c r="N6">
        <f t="shared" ref="N6:N14" si="0">SUM(D6:M6)</f>
        <v>100</v>
      </c>
      <c r="O6" t="s">
        <v>2960</v>
      </c>
    </row>
    <row r="7" spans="1:15" ht="14" x14ac:dyDescent="0.2">
      <c r="A7">
        <v>3</v>
      </c>
      <c r="B7" t="s">
        <v>2957</v>
      </c>
      <c r="C7" t="s">
        <v>2959</v>
      </c>
      <c r="D7">
        <v>55.53</v>
      </c>
      <c r="E7">
        <v>0.33</v>
      </c>
      <c r="F7">
        <v>1.03</v>
      </c>
      <c r="G7">
        <v>32.74</v>
      </c>
      <c r="I7">
        <v>2.38</v>
      </c>
      <c r="J7">
        <v>3.21</v>
      </c>
      <c r="K7">
        <v>3.44</v>
      </c>
      <c r="L7">
        <v>0.54</v>
      </c>
      <c r="N7">
        <f t="shared" si="0"/>
        <v>99.199999999999989</v>
      </c>
    </row>
    <row r="8" spans="1:15" ht="14" x14ac:dyDescent="0.2">
      <c r="A8">
        <v>4</v>
      </c>
      <c r="B8" t="s">
        <v>2957</v>
      </c>
      <c r="C8" t="s">
        <v>2959</v>
      </c>
      <c r="D8">
        <v>59.14</v>
      </c>
      <c r="E8">
        <v>2.71</v>
      </c>
      <c r="F8">
        <v>3.4</v>
      </c>
      <c r="G8">
        <v>29.62</v>
      </c>
      <c r="H8" s="6" t="s">
        <v>56</v>
      </c>
      <c r="I8">
        <v>4.83</v>
      </c>
      <c r="L8">
        <v>0.17</v>
      </c>
      <c r="M8" s="6"/>
      <c r="N8">
        <f t="shared" si="0"/>
        <v>99.87</v>
      </c>
      <c r="O8" t="s">
        <v>2960</v>
      </c>
    </row>
    <row r="9" spans="1:15" ht="14" x14ac:dyDescent="0.2">
      <c r="A9">
        <v>5</v>
      </c>
      <c r="B9" t="s">
        <v>2957</v>
      </c>
      <c r="C9" t="s">
        <v>2959</v>
      </c>
      <c r="D9">
        <v>59.982999999999997</v>
      </c>
      <c r="E9">
        <v>1.204</v>
      </c>
      <c r="F9">
        <v>3.9769999999999999</v>
      </c>
      <c r="G9">
        <v>32.113999999999997</v>
      </c>
      <c r="I9">
        <v>2.1019999999999999</v>
      </c>
      <c r="K9" t="s">
        <v>56</v>
      </c>
      <c r="L9">
        <v>0.55200000000000005</v>
      </c>
      <c r="M9">
        <v>6.8000000000000005E-2</v>
      </c>
      <c r="N9">
        <f t="shared" si="0"/>
        <v>100</v>
      </c>
      <c r="O9" t="s">
        <v>2961</v>
      </c>
    </row>
    <row r="10" spans="1:15" ht="14" x14ac:dyDescent="0.2">
      <c r="A10">
        <v>6</v>
      </c>
      <c r="B10" t="s">
        <v>2957</v>
      </c>
      <c r="C10" t="s">
        <v>2959</v>
      </c>
      <c r="D10">
        <v>60.19</v>
      </c>
      <c r="E10">
        <v>1.81</v>
      </c>
      <c r="F10">
        <v>5.83</v>
      </c>
      <c r="G10">
        <v>31.57</v>
      </c>
      <c r="I10">
        <v>1.34</v>
      </c>
      <c r="N10">
        <f t="shared" si="0"/>
        <v>100.74000000000001</v>
      </c>
    </row>
    <row r="11" spans="1:15" ht="14" x14ac:dyDescent="0.2">
      <c r="A11">
        <v>7</v>
      </c>
      <c r="B11" t="s">
        <v>2957</v>
      </c>
      <c r="C11" t="s">
        <v>2962</v>
      </c>
      <c r="D11">
        <v>59.88</v>
      </c>
      <c r="E11">
        <v>7.9</v>
      </c>
      <c r="F11">
        <v>31.42</v>
      </c>
      <c r="G11">
        <v>0.59</v>
      </c>
      <c r="I11">
        <v>0.35</v>
      </c>
      <c r="J11" t="s">
        <v>56</v>
      </c>
      <c r="K11" t="s">
        <v>56</v>
      </c>
      <c r="L11">
        <v>0.18</v>
      </c>
      <c r="M11" t="s">
        <v>56</v>
      </c>
      <c r="N11">
        <f t="shared" si="0"/>
        <v>100.32000000000001</v>
      </c>
    </row>
    <row r="12" spans="1:15" ht="14" x14ac:dyDescent="0.2">
      <c r="A12">
        <v>8</v>
      </c>
      <c r="B12" t="s">
        <v>2957</v>
      </c>
      <c r="C12" t="s">
        <v>2962</v>
      </c>
      <c r="D12">
        <v>51.2</v>
      </c>
      <c r="E12">
        <v>4.8099999999999996</v>
      </c>
      <c r="F12">
        <v>42.25</v>
      </c>
      <c r="G12" t="s">
        <v>56</v>
      </c>
      <c r="H12">
        <v>0.23</v>
      </c>
      <c r="I12">
        <v>1.36</v>
      </c>
      <c r="L12" t="s">
        <v>56</v>
      </c>
      <c r="M12">
        <v>0.03</v>
      </c>
      <c r="N12">
        <f t="shared" si="0"/>
        <v>99.88000000000001</v>
      </c>
    </row>
    <row r="13" spans="1:15" x14ac:dyDescent="0.15">
      <c r="A13">
        <v>9</v>
      </c>
      <c r="B13" t="s">
        <v>1617</v>
      </c>
      <c r="C13" t="s">
        <v>2963</v>
      </c>
      <c r="D13">
        <v>86.92</v>
      </c>
      <c r="E13">
        <v>0.72</v>
      </c>
      <c r="F13">
        <v>1.1000000000000001</v>
      </c>
      <c r="G13">
        <v>10.97</v>
      </c>
      <c r="I13">
        <v>0.18</v>
      </c>
      <c r="J13" t="s">
        <v>56</v>
      </c>
      <c r="K13" t="s">
        <v>56</v>
      </c>
      <c r="M13">
        <v>0.3</v>
      </c>
      <c r="N13">
        <f t="shared" si="0"/>
        <v>100.19</v>
      </c>
    </row>
    <row r="14" spans="1:15" x14ac:dyDescent="0.15">
      <c r="A14">
        <v>10</v>
      </c>
      <c r="B14" t="s">
        <v>1617</v>
      </c>
      <c r="C14" t="s">
        <v>49</v>
      </c>
      <c r="D14">
        <v>88.58</v>
      </c>
      <c r="E14">
        <v>1.8</v>
      </c>
      <c r="F14">
        <v>2.2799999999999998</v>
      </c>
      <c r="G14">
        <v>7.56</v>
      </c>
      <c r="I14">
        <v>0.28999999999999998</v>
      </c>
      <c r="M14">
        <v>0.21</v>
      </c>
      <c r="N14">
        <f t="shared" si="0"/>
        <v>100.72</v>
      </c>
    </row>
  </sheetData>
  <phoneticPr fontId="3" type="noConversion"/>
  <pageMargins left="0.75" right="0.75" top="1" bottom="1" header="0.5" footer="0.5"/>
  <pageSetup orientation="portrait"/>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P251"/>
  <sheetViews>
    <sheetView topLeftCell="A232" workbookViewId="0">
      <selection activeCell="A245" sqref="A245"/>
    </sheetView>
  </sheetViews>
  <sheetFormatPr baseColWidth="10" defaultColWidth="8.83203125" defaultRowHeight="13" x14ac:dyDescent="0.15"/>
  <cols>
    <col min="2" max="2" width="60.1640625" bestFit="1" customWidth="1"/>
    <col min="4" max="4" width="8.5" customWidth="1"/>
    <col min="11" max="11" width="7.5" style="3" bestFit="1" customWidth="1"/>
    <col min="12" max="12" width="18.5" customWidth="1"/>
    <col min="13" max="13" width="20.1640625" bestFit="1" customWidth="1"/>
  </cols>
  <sheetData>
    <row r="2" spans="1:12" ht="16" x14ac:dyDescent="0.2">
      <c r="A2" s="102" t="s">
        <v>5148</v>
      </c>
    </row>
    <row r="4" spans="1:12" x14ac:dyDescent="0.15">
      <c r="A4" s="1" t="s">
        <v>2315</v>
      </c>
    </row>
    <row r="5" spans="1:12" s="1" customFormat="1" x14ac:dyDescent="0.15">
      <c r="A5" s="1" t="s">
        <v>1923</v>
      </c>
      <c r="B5" s="16" t="s">
        <v>1271</v>
      </c>
      <c r="C5" s="2" t="s">
        <v>2161</v>
      </c>
      <c r="D5" s="2" t="s">
        <v>2108</v>
      </c>
      <c r="E5" s="2" t="s">
        <v>2162</v>
      </c>
      <c r="F5" s="2" t="s">
        <v>2164</v>
      </c>
      <c r="G5" s="2" t="s">
        <v>2169</v>
      </c>
      <c r="H5" s="2" t="s">
        <v>2170</v>
      </c>
      <c r="I5" s="2" t="s">
        <v>2166</v>
      </c>
      <c r="J5" s="2" t="s">
        <v>2165</v>
      </c>
      <c r="K5" s="2" t="s">
        <v>2295</v>
      </c>
      <c r="L5" s="2"/>
    </row>
    <row r="6" spans="1:12" x14ac:dyDescent="0.15">
      <c r="A6">
        <v>1</v>
      </c>
      <c r="B6" t="s">
        <v>1828</v>
      </c>
      <c r="C6">
        <v>96.52</v>
      </c>
      <c r="D6">
        <v>3.04</v>
      </c>
      <c r="E6">
        <v>0.24</v>
      </c>
      <c r="F6" s="36" t="s">
        <v>1848</v>
      </c>
      <c r="G6" s="36" t="s">
        <v>1848</v>
      </c>
      <c r="H6" s="36" t="s">
        <v>1848</v>
      </c>
      <c r="I6">
        <v>0.2</v>
      </c>
      <c r="J6" s="36" t="s">
        <v>1848</v>
      </c>
      <c r="K6" s="3">
        <f>SUM(C6:J6)</f>
        <v>100</v>
      </c>
      <c r="L6" s="36"/>
    </row>
    <row r="7" spans="1:12" x14ac:dyDescent="0.15">
      <c r="A7">
        <f>A6+1</f>
        <v>2</v>
      </c>
      <c r="B7" t="s">
        <v>1849</v>
      </c>
      <c r="C7">
        <v>88.25</v>
      </c>
      <c r="D7" s="36" t="s">
        <v>1848</v>
      </c>
      <c r="E7">
        <v>9.26</v>
      </c>
      <c r="F7" s="3" t="s">
        <v>1111</v>
      </c>
      <c r="G7" s="6">
        <v>1.85</v>
      </c>
      <c r="H7" s="39" t="s">
        <v>1848</v>
      </c>
      <c r="I7">
        <v>0.52</v>
      </c>
      <c r="J7">
        <v>0.12</v>
      </c>
      <c r="K7" s="3">
        <f t="shared" ref="K7:K48" si="0">SUM(C7:J7)</f>
        <v>100</v>
      </c>
      <c r="L7" s="6" t="s">
        <v>2289</v>
      </c>
    </row>
    <row r="8" spans="1:12" x14ac:dyDescent="0.15">
      <c r="A8">
        <f t="shared" ref="A8:A25" si="1">A7+1</f>
        <v>3</v>
      </c>
      <c r="B8" t="s">
        <v>1841</v>
      </c>
      <c r="C8">
        <v>87.97</v>
      </c>
      <c r="D8" s="36" t="s">
        <v>1848</v>
      </c>
      <c r="E8">
        <v>8.66</v>
      </c>
      <c r="F8" s="3" t="s">
        <v>1111</v>
      </c>
      <c r="G8" s="36" t="s">
        <v>1848</v>
      </c>
      <c r="H8" s="36" t="s">
        <v>1848</v>
      </c>
      <c r="I8">
        <v>3.37</v>
      </c>
      <c r="J8" s="36" t="s">
        <v>1848</v>
      </c>
      <c r="K8" s="3">
        <f t="shared" si="0"/>
        <v>100</v>
      </c>
      <c r="L8" s="36"/>
    </row>
    <row r="9" spans="1:12" ht="14" x14ac:dyDescent="0.2">
      <c r="A9">
        <f t="shared" si="1"/>
        <v>4</v>
      </c>
      <c r="B9" t="s">
        <v>1833</v>
      </c>
      <c r="C9">
        <v>96.47</v>
      </c>
      <c r="D9" s="36" t="s">
        <v>1848</v>
      </c>
      <c r="E9">
        <v>2.08</v>
      </c>
      <c r="F9" s="36" t="s">
        <v>1848</v>
      </c>
      <c r="G9">
        <v>0.31</v>
      </c>
      <c r="H9" s="36" t="s">
        <v>1848</v>
      </c>
      <c r="I9">
        <v>0.38</v>
      </c>
      <c r="J9">
        <v>0.76</v>
      </c>
      <c r="K9" s="3">
        <f t="shared" si="0"/>
        <v>100</v>
      </c>
      <c r="L9" s="36"/>
    </row>
    <row r="10" spans="1:12" x14ac:dyDescent="0.15">
      <c r="A10">
        <f t="shared" si="1"/>
        <v>5</v>
      </c>
      <c r="B10" t="s">
        <v>1842</v>
      </c>
      <c r="C10">
        <v>65.05</v>
      </c>
      <c r="D10" s="36" t="s">
        <v>1848</v>
      </c>
      <c r="E10">
        <v>4.91</v>
      </c>
      <c r="F10">
        <v>29.58</v>
      </c>
      <c r="G10" s="36" t="s">
        <v>1848</v>
      </c>
      <c r="H10" s="36" t="s">
        <v>1848</v>
      </c>
      <c r="I10">
        <v>0.46</v>
      </c>
      <c r="J10" s="36" t="s">
        <v>1848</v>
      </c>
      <c r="K10" s="3">
        <f t="shared" si="0"/>
        <v>99.999999999999986</v>
      </c>
      <c r="L10" s="36"/>
    </row>
    <row r="11" spans="1:12" x14ac:dyDescent="0.15">
      <c r="A11">
        <f t="shared" si="1"/>
        <v>6</v>
      </c>
      <c r="B11" t="s">
        <v>1843</v>
      </c>
      <c r="C11">
        <v>89.98</v>
      </c>
      <c r="D11" s="36" t="s">
        <v>1848</v>
      </c>
      <c r="E11">
        <v>7.26</v>
      </c>
      <c r="F11">
        <v>1.22</v>
      </c>
      <c r="G11">
        <v>1.43</v>
      </c>
      <c r="H11" s="36" t="s">
        <v>1848</v>
      </c>
      <c r="I11">
        <v>0.11</v>
      </c>
      <c r="J11" s="36" t="s">
        <v>1848</v>
      </c>
      <c r="K11" s="3">
        <f t="shared" si="0"/>
        <v>100.00000000000001</v>
      </c>
      <c r="L11" s="36"/>
    </row>
    <row r="12" spans="1:12" x14ac:dyDescent="0.15">
      <c r="A12">
        <f t="shared" si="1"/>
        <v>7</v>
      </c>
      <c r="B12" t="s">
        <v>1829</v>
      </c>
      <c r="C12">
        <v>87.1</v>
      </c>
      <c r="D12" s="36" t="s">
        <v>1848</v>
      </c>
      <c r="E12">
        <v>9.99</v>
      </c>
      <c r="F12" s="36" t="s">
        <v>1848</v>
      </c>
      <c r="G12" s="36" t="s">
        <v>1848</v>
      </c>
      <c r="H12">
        <v>1</v>
      </c>
      <c r="I12">
        <v>1.91</v>
      </c>
      <c r="J12" s="36" t="s">
        <v>1848</v>
      </c>
      <c r="K12" s="3">
        <f t="shared" si="0"/>
        <v>99.999999999999986</v>
      </c>
      <c r="L12" s="36"/>
    </row>
    <row r="13" spans="1:12" x14ac:dyDescent="0.15">
      <c r="A13">
        <f t="shared" si="1"/>
        <v>8</v>
      </c>
      <c r="B13" t="s">
        <v>1830</v>
      </c>
      <c r="C13">
        <v>85.21</v>
      </c>
      <c r="D13" s="36" t="s">
        <v>1848</v>
      </c>
      <c r="E13">
        <v>6.09</v>
      </c>
      <c r="F13">
        <v>4.53</v>
      </c>
      <c r="G13" s="6">
        <v>4.17</v>
      </c>
      <c r="H13" s="39" t="s">
        <v>1848</v>
      </c>
      <c r="I13" s="36" t="s">
        <v>1848</v>
      </c>
      <c r="J13" s="36" t="s">
        <v>1848</v>
      </c>
      <c r="K13" s="3">
        <f t="shared" si="0"/>
        <v>100</v>
      </c>
      <c r="L13" s="36"/>
    </row>
    <row r="14" spans="1:12" x14ac:dyDescent="0.15">
      <c r="A14">
        <f t="shared" si="1"/>
        <v>9</v>
      </c>
      <c r="B14" t="s">
        <v>1844</v>
      </c>
      <c r="C14">
        <v>88.82</v>
      </c>
      <c r="D14" s="36" t="s">
        <v>1848</v>
      </c>
      <c r="E14">
        <v>6.49</v>
      </c>
      <c r="F14">
        <v>3.48</v>
      </c>
      <c r="G14">
        <v>1</v>
      </c>
      <c r="H14" s="36" t="s">
        <v>1848</v>
      </c>
      <c r="I14">
        <v>0.21</v>
      </c>
      <c r="J14" s="36" t="s">
        <v>1848</v>
      </c>
      <c r="K14" s="3">
        <f t="shared" si="0"/>
        <v>99.999999999999986</v>
      </c>
      <c r="L14" s="36"/>
    </row>
    <row r="15" spans="1:12" x14ac:dyDescent="0.15">
      <c r="A15">
        <f t="shared" si="1"/>
        <v>10</v>
      </c>
      <c r="B15" t="s">
        <v>1845</v>
      </c>
      <c r="C15">
        <v>87.39</v>
      </c>
      <c r="D15" s="36" t="s">
        <v>1848</v>
      </c>
      <c r="E15">
        <v>8.67</v>
      </c>
      <c r="F15">
        <v>3.26</v>
      </c>
      <c r="G15">
        <v>0.55000000000000004</v>
      </c>
      <c r="H15" s="36" t="s">
        <v>1848</v>
      </c>
      <c r="I15">
        <v>0.13</v>
      </c>
      <c r="J15" s="36" t="s">
        <v>1848</v>
      </c>
      <c r="K15" s="3">
        <f t="shared" si="0"/>
        <v>100</v>
      </c>
      <c r="L15" s="36"/>
    </row>
    <row r="16" spans="1:12" x14ac:dyDescent="0.15">
      <c r="A16">
        <f t="shared" si="1"/>
        <v>11</v>
      </c>
      <c r="B16" t="s">
        <v>1831</v>
      </c>
      <c r="C16">
        <v>88.38</v>
      </c>
      <c r="D16" s="36" t="s">
        <v>1848</v>
      </c>
      <c r="E16">
        <v>9.5</v>
      </c>
      <c r="F16">
        <v>0.83</v>
      </c>
      <c r="G16">
        <v>0.72</v>
      </c>
      <c r="H16" s="36" t="s">
        <v>1848</v>
      </c>
      <c r="I16">
        <v>0.34</v>
      </c>
      <c r="J16">
        <v>0.23</v>
      </c>
      <c r="K16" s="3">
        <f t="shared" si="0"/>
        <v>100</v>
      </c>
      <c r="L16" s="36"/>
    </row>
    <row r="17" spans="1:12" x14ac:dyDescent="0.15">
      <c r="A17">
        <f t="shared" si="1"/>
        <v>12</v>
      </c>
      <c r="B17" t="s">
        <v>1846</v>
      </c>
      <c r="C17">
        <v>96.27</v>
      </c>
      <c r="D17">
        <v>2.19</v>
      </c>
      <c r="E17" s="36" t="s">
        <v>1848</v>
      </c>
      <c r="F17" s="36" t="s">
        <v>1848</v>
      </c>
      <c r="G17">
        <v>0.46</v>
      </c>
      <c r="H17" s="36" t="s">
        <v>1848</v>
      </c>
      <c r="I17">
        <v>1.08</v>
      </c>
      <c r="J17" s="36" t="s">
        <v>1848</v>
      </c>
      <c r="K17" s="3">
        <f t="shared" si="0"/>
        <v>99.999999999999986</v>
      </c>
      <c r="L17" s="36"/>
    </row>
    <row r="18" spans="1:12" x14ac:dyDescent="0.15">
      <c r="A18">
        <f t="shared" si="1"/>
        <v>13</v>
      </c>
      <c r="B18" t="s">
        <v>1834</v>
      </c>
      <c r="C18">
        <v>84.63</v>
      </c>
      <c r="D18" s="36" t="s">
        <v>1848</v>
      </c>
      <c r="E18">
        <v>15.09</v>
      </c>
      <c r="F18" s="36" t="s">
        <v>1848</v>
      </c>
      <c r="G18" s="36" t="s">
        <v>1848</v>
      </c>
      <c r="H18">
        <v>0.13</v>
      </c>
      <c r="I18">
        <v>0.15</v>
      </c>
      <c r="J18" s="36" t="s">
        <v>1848</v>
      </c>
      <c r="K18" s="3">
        <f t="shared" si="0"/>
        <v>100</v>
      </c>
      <c r="L18" s="36"/>
    </row>
    <row r="19" spans="1:12" ht="14" x14ac:dyDescent="0.2">
      <c r="A19">
        <f t="shared" si="1"/>
        <v>14</v>
      </c>
      <c r="B19" t="s">
        <v>1835</v>
      </c>
      <c r="C19">
        <v>89.31</v>
      </c>
      <c r="D19" s="36" t="s">
        <v>1848</v>
      </c>
      <c r="E19">
        <v>9.57</v>
      </c>
      <c r="F19" s="36" t="s">
        <v>1848</v>
      </c>
      <c r="G19" s="36" t="s">
        <v>1848</v>
      </c>
      <c r="H19" s="36" t="s">
        <v>1848</v>
      </c>
      <c r="I19">
        <v>1.1200000000000001</v>
      </c>
      <c r="J19" s="36" t="s">
        <v>1848</v>
      </c>
      <c r="K19" s="3">
        <f t="shared" si="0"/>
        <v>100</v>
      </c>
      <c r="L19" s="36"/>
    </row>
    <row r="20" spans="1:12" x14ac:dyDescent="0.15">
      <c r="A20">
        <f t="shared" si="1"/>
        <v>15</v>
      </c>
      <c r="B20" t="s">
        <v>1837</v>
      </c>
      <c r="C20">
        <v>83.15</v>
      </c>
      <c r="D20" s="36" t="s">
        <v>1848</v>
      </c>
      <c r="E20">
        <v>8.1999999999999993</v>
      </c>
      <c r="F20">
        <v>5.88</v>
      </c>
      <c r="G20">
        <v>0.68</v>
      </c>
      <c r="H20" s="36" t="s">
        <v>1848</v>
      </c>
      <c r="I20">
        <v>2.09</v>
      </c>
      <c r="J20" s="36" t="s">
        <v>1848</v>
      </c>
      <c r="K20" s="3">
        <f t="shared" si="0"/>
        <v>100.00000000000001</v>
      </c>
      <c r="L20" s="36"/>
    </row>
    <row r="21" spans="1:12" ht="14" x14ac:dyDescent="0.2">
      <c r="A21">
        <f t="shared" si="1"/>
        <v>16</v>
      </c>
      <c r="B21" t="s">
        <v>1838</v>
      </c>
      <c r="C21">
        <v>84.75</v>
      </c>
      <c r="D21" s="36" t="s">
        <v>1848</v>
      </c>
      <c r="E21">
        <v>12.92</v>
      </c>
      <c r="F21">
        <v>1.95</v>
      </c>
      <c r="G21">
        <v>0.08</v>
      </c>
      <c r="H21" s="36" t="s">
        <v>1848</v>
      </c>
      <c r="I21">
        <v>0.3</v>
      </c>
      <c r="J21" s="36" t="s">
        <v>1848</v>
      </c>
      <c r="K21" s="3">
        <f t="shared" si="0"/>
        <v>100</v>
      </c>
      <c r="L21" s="36"/>
    </row>
    <row r="22" spans="1:12" ht="14" x14ac:dyDescent="0.2">
      <c r="A22">
        <f t="shared" si="1"/>
        <v>17</v>
      </c>
      <c r="B22" t="s">
        <v>1836</v>
      </c>
      <c r="C22">
        <v>83.02</v>
      </c>
      <c r="D22" s="36" t="s">
        <v>1848</v>
      </c>
      <c r="E22">
        <v>16.54</v>
      </c>
      <c r="F22" s="3" t="s">
        <v>1111</v>
      </c>
      <c r="G22" s="39" t="s">
        <v>1848</v>
      </c>
      <c r="H22" s="36" t="s">
        <v>1111</v>
      </c>
      <c r="I22" s="6">
        <v>0.44</v>
      </c>
      <c r="J22" s="3" t="s">
        <v>1111</v>
      </c>
      <c r="K22" s="3">
        <f t="shared" si="0"/>
        <v>100</v>
      </c>
      <c r="L22" s="36"/>
    </row>
    <row r="23" spans="1:12" x14ac:dyDescent="0.15">
      <c r="A23">
        <f t="shared" si="1"/>
        <v>18</v>
      </c>
      <c r="B23" t="s">
        <v>1839</v>
      </c>
      <c r="C23">
        <v>79.31</v>
      </c>
      <c r="D23" s="36" t="s">
        <v>1848</v>
      </c>
      <c r="E23">
        <v>18.850000000000001</v>
      </c>
      <c r="F23">
        <v>0.42</v>
      </c>
      <c r="G23">
        <v>0.57999999999999996</v>
      </c>
      <c r="H23" s="36" t="s">
        <v>1848</v>
      </c>
      <c r="I23">
        <v>0.74</v>
      </c>
      <c r="J23">
        <v>0.1</v>
      </c>
      <c r="K23" s="3">
        <f t="shared" si="0"/>
        <v>99.999999999999986</v>
      </c>
      <c r="L23" s="36"/>
    </row>
    <row r="24" spans="1:12" x14ac:dyDescent="0.15">
      <c r="A24">
        <f t="shared" si="1"/>
        <v>19</v>
      </c>
      <c r="B24" t="s">
        <v>1840</v>
      </c>
      <c r="C24">
        <v>81.44</v>
      </c>
      <c r="D24" s="36" t="s">
        <v>1848</v>
      </c>
      <c r="E24">
        <v>16.649999999999999</v>
      </c>
      <c r="F24">
        <v>0.98</v>
      </c>
      <c r="G24">
        <v>0.18</v>
      </c>
      <c r="H24" s="36" t="s">
        <v>1848</v>
      </c>
      <c r="I24">
        <v>0.64</v>
      </c>
      <c r="J24">
        <v>0.11</v>
      </c>
      <c r="K24" s="3">
        <f t="shared" si="0"/>
        <v>100.00000000000001</v>
      </c>
      <c r="L24" s="36"/>
    </row>
    <row r="25" spans="1:12" x14ac:dyDescent="0.15">
      <c r="A25">
        <f t="shared" si="1"/>
        <v>20</v>
      </c>
      <c r="B25" t="s">
        <v>1847</v>
      </c>
      <c r="C25">
        <v>74.23</v>
      </c>
      <c r="D25" s="36" t="s">
        <v>1848</v>
      </c>
      <c r="E25">
        <v>24.63</v>
      </c>
      <c r="F25">
        <v>0.57999999999999996</v>
      </c>
      <c r="G25" s="36" t="s">
        <v>1848</v>
      </c>
      <c r="H25" s="36" t="s">
        <v>1848</v>
      </c>
      <c r="I25">
        <v>0.56000000000000005</v>
      </c>
      <c r="J25" s="36" t="s">
        <v>1848</v>
      </c>
      <c r="K25" s="3">
        <f t="shared" si="0"/>
        <v>100</v>
      </c>
      <c r="L25" s="36"/>
    </row>
    <row r="26" spans="1:12" x14ac:dyDescent="0.15">
      <c r="A26">
        <f>A25+1</f>
        <v>21</v>
      </c>
      <c r="B26" t="s">
        <v>1832</v>
      </c>
      <c r="C26">
        <v>88.42</v>
      </c>
      <c r="D26" s="36" t="s">
        <v>1848</v>
      </c>
      <c r="E26">
        <v>11.29</v>
      </c>
      <c r="F26" s="36" t="s">
        <v>1848</v>
      </c>
      <c r="G26" s="6">
        <v>0.28999999999999998</v>
      </c>
      <c r="H26" s="36" t="s">
        <v>1848</v>
      </c>
      <c r="I26" s="39" t="s">
        <v>1848</v>
      </c>
      <c r="J26" s="36" t="s">
        <v>1848</v>
      </c>
      <c r="K26" s="3">
        <f t="shared" si="0"/>
        <v>100.00000000000001</v>
      </c>
      <c r="L26" s="36"/>
    </row>
    <row r="28" spans="1:12" x14ac:dyDescent="0.15">
      <c r="A28" s="1" t="s">
        <v>2317</v>
      </c>
    </row>
    <row r="29" spans="1:12" x14ac:dyDescent="0.15">
      <c r="A29" s="1" t="s">
        <v>1923</v>
      </c>
      <c r="B29" s="16" t="s">
        <v>1271</v>
      </c>
      <c r="C29" s="2" t="s">
        <v>2161</v>
      </c>
      <c r="D29" s="2" t="s">
        <v>2162</v>
      </c>
      <c r="E29" s="2" t="s">
        <v>2164</v>
      </c>
      <c r="F29" s="2" t="s">
        <v>2169</v>
      </c>
      <c r="G29" s="2" t="s">
        <v>2170</v>
      </c>
      <c r="H29" s="2" t="s">
        <v>2166</v>
      </c>
      <c r="I29" s="2" t="s">
        <v>2165</v>
      </c>
      <c r="J29" s="2" t="s">
        <v>2163</v>
      </c>
      <c r="K29" s="2" t="s">
        <v>2295</v>
      </c>
      <c r="L29" s="2"/>
    </row>
    <row r="30" spans="1:12" x14ac:dyDescent="0.15">
      <c r="A30">
        <v>22</v>
      </c>
      <c r="B30" t="s">
        <v>3057</v>
      </c>
      <c r="C30">
        <v>84.13</v>
      </c>
      <c r="D30" s="3">
        <v>15.03</v>
      </c>
      <c r="E30" s="36" t="s">
        <v>1848</v>
      </c>
      <c r="F30" s="36" t="s">
        <v>1848</v>
      </c>
      <c r="G30" s="3">
        <v>0.48</v>
      </c>
      <c r="H30">
        <v>0.56000000000000005</v>
      </c>
      <c r="I30" s="36" t="s">
        <v>1848</v>
      </c>
      <c r="J30" s="36" t="s">
        <v>1848</v>
      </c>
      <c r="K30" s="3">
        <f t="shared" si="0"/>
        <v>100.2</v>
      </c>
    </row>
    <row r="31" spans="1:12" x14ac:dyDescent="0.15">
      <c r="A31">
        <f>A30+1</f>
        <v>23</v>
      </c>
      <c r="B31" t="s">
        <v>296</v>
      </c>
      <c r="C31">
        <v>85.48</v>
      </c>
      <c r="D31" s="3">
        <v>13.48</v>
      </c>
      <c r="E31" s="36" t="s">
        <v>1848</v>
      </c>
      <c r="F31" s="36" t="s">
        <v>1848</v>
      </c>
      <c r="G31" s="3">
        <v>0.51</v>
      </c>
      <c r="H31">
        <v>0.53</v>
      </c>
      <c r="I31" s="36" t="s">
        <v>1848</v>
      </c>
      <c r="J31" s="36" t="s">
        <v>1848</v>
      </c>
      <c r="K31" s="3">
        <f t="shared" si="0"/>
        <v>100.00000000000001</v>
      </c>
    </row>
    <row r="32" spans="1:12" x14ac:dyDescent="0.15">
      <c r="A32">
        <f t="shared" ref="A32:A48" si="2">A31+1</f>
        <v>24</v>
      </c>
      <c r="B32" t="s">
        <v>297</v>
      </c>
      <c r="C32">
        <v>75.38</v>
      </c>
      <c r="D32" s="3">
        <v>11.52</v>
      </c>
      <c r="E32" s="3">
        <v>12.64</v>
      </c>
      <c r="F32" s="36" t="s">
        <v>1848</v>
      </c>
      <c r="G32" s="36" t="s">
        <v>1848</v>
      </c>
      <c r="H32">
        <v>0.46</v>
      </c>
      <c r="I32" s="36" t="s">
        <v>1848</v>
      </c>
      <c r="J32" s="36" t="s">
        <v>1848</v>
      </c>
      <c r="K32" s="3">
        <f t="shared" si="0"/>
        <v>99.999999999999986</v>
      </c>
    </row>
    <row r="33" spans="1:11" ht="14" x14ac:dyDescent="0.2">
      <c r="A33">
        <f t="shared" si="2"/>
        <v>25</v>
      </c>
      <c r="B33" t="s">
        <v>298</v>
      </c>
      <c r="C33">
        <v>81.61</v>
      </c>
      <c r="D33" s="3">
        <v>17.12</v>
      </c>
      <c r="E33" s="36" t="s">
        <v>1848</v>
      </c>
      <c r="F33" s="36" t="s">
        <v>1848</v>
      </c>
      <c r="G33" s="36" t="s">
        <v>1848</v>
      </c>
      <c r="H33">
        <v>1.21</v>
      </c>
      <c r="I33">
        <v>0.06</v>
      </c>
      <c r="J33" s="36" t="s">
        <v>1848</v>
      </c>
      <c r="K33" s="3">
        <f t="shared" si="0"/>
        <v>100</v>
      </c>
    </row>
    <row r="34" spans="1:11" x14ac:dyDescent="0.15">
      <c r="A34">
        <f t="shared" si="2"/>
        <v>26</v>
      </c>
      <c r="B34" t="s">
        <v>300</v>
      </c>
      <c r="C34">
        <v>98.17</v>
      </c>
      <c r="D34" s="3">
        <v>0.94</v>
      </c>
      <c r="E34" s="36" t="s">
        <v>1848</v>
      </c>
      <c r="F34" s="36" t="s">
        <v>1848</v>
      </c>
      <c r="G34" s="36" t="s">
        <v>1848</v>
      </c>
      <c r="H34">
        <v>0.89</v>
      </c>
      <c r="I34" s="36" t="s">
        <v>1848</v>
      </c>
      <c r="J34" s="36" t="s">
        <v>1848</v>
      </c>
      <c r="K34" s="3">
        <f t="shared" si="0"/>
        <v>100</v>
      </c>
    </row>
    <row r="35" spans="1:11" ht="14" x14ac:dyDescent="0.2">
      <c r="A35">
        <f t="shared" si="2"/>
        <v>27</v>
      </c>
      <c r="B35" t="s">
        <v>299</v>
      </c>
      <c r="C35">
        <v>87.21</v>
      </c>
      <c r="D35" s="3">
        <v>10.25</v>
      </c>
      <c r="E35" s="3">
        <v>0.97</v>
      </c>
      <c r="F35" s="36" t="s">
        <v>1848</v>
      </c>
      <c r="G35" s="3">
        <v>0.18</v>
      </c>
      <c r="H35">
        <v>1.39</v>
      </c>
      <c r="I35" s="36" t="s">
        <v>1848</v>
      </c>
      <c r="J35" s="36" t="s">
        <v>1848</v>
      </c>
      <c r="K35" s="3">
        <f t="shared" si="0"/>
        <v>100</v>
      </c>
    </row>
    <row r="36" spans="1:11" ht="14" x14ac:dyDescent="0.2">
      <c r="A36">
        <f t="shared" si="2"/>
        <v>28</v>
      </c>
      <c r="B36" t="s">
        <v>301</v>
      </c>
      <c r="C36">
        <v>91.27</v>
      </c>
      <c r="D36" s="3">
        <v>7.75</v>
      </c>
      <c r="E36" s="3">
        <v>0.43</v>
      </c>
      <c r="F36" s="36" t="s">
        <v>1848</v>
      </c>
      <c r="G36" s="3">
        <v>0.2</v>
      </c>
      <c r="H36">
        <v>0.35</v>
      </c>
      <c r="I36" s="36" t="s">
        <v>1848</v>
      </c>
      <c r="J36" s="36" t="s">
        <v>1848</v>
      </c>
      <c r="K36" s="3">
        <f t="shared" si="0"/>
        <v>100</v>
      </c>
    </row>
    <row r="37" spans="1:11" ht="14" x14ac:dyDescent="0.2">
      <c r="A37">
        <f t="shared" si="2"/>
        <v>29</v>
      </c>
      <c r="B37" t="s">
        <v>302</v>
      </c>
      <c r="C37">
        <v>86.94</v>
      </c>
      <c r="D37" s="3">
        <v>10.38</v>
      </c>
      <c r="E37" s="3">
        <v>1.1200000000000001</v>
      </c>
      <c r="F37" s="36" t="s">
        <v>1848</v>
      </c>
      <c r="G37" s="3">
        <v>0.6</v>
      </c>
      <c r="H37">
        <v>0.96</v>
      </c>
      <c r="I37" s="36" t="s">
        <v>1848</v>
      </c>
      <c r="J37" s="36" t="s">
        <v>1848</v>
      </c>
      <c r="K37" s="3">
        <f t="shared" si="0"/>
        <v>99.999999999999986</v>
      </c>
    </row>
    <row r="38" spans="1:11" x14ac:dyDescent="0.15">
      <c r="A38">
        <f t="shared" si="2"/>
        <v>30</v>
      </c>
      <c r="B38" t="s">
        <v>304</v>
      </c>
      <c r="C38">
        <v>90.45</v>
      </c>
      <c r="D38" s="3">
        <v>7.34</v>
      </c>
      <c r="E38" s="3">
        <v>1.05</v>
      </c>
      <c r="F38" s="3">
        <v>0.83</v>
      </c>
      <c r="G38" s="36" t="s">
        <v>1848</v>
      </c>
      <c r="H38">
        <v>0.33</v>
      </c>
      <c r="I38" s="36" t="s">
        <v>1848</v>
      </c>
      <c r="J38" s="36" t="s">
        <v>1848</v>
      </c>
      <c r="K38" s="3">
        <f t="shared" si="0"/>
        <v>100</v>
      </c>
    </row>
    <row r="39" spans="1:11" x14ac:dyDescent="0.15">
      <c r="A39">
        <f t="shared" si="2"/>
        <v>31</v>
      </c>
      <c r="B39" t="s">
        <v>303</v>
      </c>
      <c r="C39">
        <v>89.23</v>
      </c>
      <c r="D39" s="3">
        <v>8.93</v>
      </c>
      <c r="E39" s="3">
        <v>0.87</v>
      </c>
      <c r="F39" s="3">
        <v>0.65</v>
      </c>
      <c r="G39" s="36" t="s">
        <v>1848</v>
      </c>
      <c r="H39">
        <v>0.32</v>
      </c>
      <c r="I39" s="36" t="s">
        <v>1848</v>
      </c>
      <c r="J39" s="36" t="s">
        <v>1848</v>
      </c>
      <c r="K39" s="3">
        <f t="shared" si="0"/>
        <v>100</v>
      </c>
    </row>
    <row r="40" spans="1:11" x14ac:dyDescent="0.15">
      <c r="A40">
        <f t="shared" si="2"/>
        <v>32</v>
      </c>
      <c r="B40" t="s">
        <v>305</v>
      </c>
      <c r="C40">
        <v>82.07</v>
      </c>
      <c r="D40" s="3">
        <v>14.47</v>
      </c>
      <c r="E40" s="3">
        <v>2.29</v>
      </c>
      <c r="F40" s="3">
        <v>0.15</v>
      </c>
      <c r="G40" s="36" t="s">
        <v>1848</v>
      </c>
      <c r="H40">
        <v>0.55000000000000004</v>
      </c>
      <c r="I40" s="3">
        <v>0.47</v>
      </c>
      <c r="J40" s="36" t="s">
        <v>1848</v>
      </c>
      <c r="K40" s="3">
        <f t="shared" si="0"/>
        <v>100</v>
      </c>
    </row>
    <row r="41" spans="1:11" x14ac:dyDescent="0.15">
      <c r="A41">
        <f t="shared" si="2"/>
        <v>33</v>
      </c>
      <c r="B41" t="s">
        <v>306</v>
      </c>
      <c r="C41">
        <v>88.82</v>
      </c>
      <c r="D41" s="3">
        <v>9.57</v>
      </c>
      <c r="E41" s="3">
        <v>0.91</v>
      </c>
      <c r="F41" s="3">
        <v>0.32</v>
      </c>
      <c r="G41" s="36" t="s">
        <v>1848</v>
      </c>
      <c r="H41">
        <v>0.38</v>
      </c>
      <c r="I41" s="36" t="s">
        <v>1848</v>
      </c>
      <c r="J41" s="36" t="s">
        <v>1848</v>
      </c>
      <c r="K41" s="3">
        <f t="shared" si="0"/>
        <v>99.999999999999972</v>
      </c>
    </row>
    <row r="42" spans="1:11" x14ac:dyDescent="0.15">
      <c r="A42">
        <f t="shared" si="2"/>
        <v>34</v>
      </c>
      <c r="B42" t="s">
        <v>307</v>
      </c>
      <c r="C42">
        <v>85.96</v>
      </c>
      <c r="D42" s="3">
        <v>2.4</v>
      </c>
      <c r="E42" s="36" t="s">
        <v>1848</v>
      </c>
      <c r="F42" s="36" t="s">
        <v>1848</v>
      </c>
      <c r="G42" s="36" t="s">
        <v>1848</v>
      </c>
      <c r="H42">
        <v>1.03</v>
      </c>
      <c r="I42" s="36" t="s">
        <v>1848</v>
      </c>
      <c r="J42" s="36">
        <v>10.61</v>
      </c>
      <c r="K42" s="3">
        <f t="shared" si="0"/>
        <v>100</v>
      </c>
    </row>
    <row r="43" spans="1:11" x14ac:dyDescent="0.15">
      <c r="A43">
        <f t="shared" si="2"/>
        <v>35</v>
      </c>
      <c r="B43" t="s">
        <v>308</v>
      </c>
      <c r="C43">
        <v>89.25</v>
      </c>
      <c r="D43" s="3">
        <v>10.01</v>
      </c>
      <c r="E43" s="36" t="s">
        <v>1848</v>
      </c>
      <c r="F43" s="3">
        <v>0.35</v>
      </c>
      <c r="G43" s="36" t="s">
        <v>1848</v>
      </c>
      <c r="H43">
        <v>0.28999999999999998</v>
      </c>
      <c r="I43">
        <v>0.1</v>
      </c>
      <c r="J43" s="36" t="s">
        <v>1848</v>
      </c>
      <c r="K43" s="3">
        <f t="shared" si="0"/>
        <v>100</v>
      </c>
    </row>
    <row r="44" spans="1:11" x14ac:dyDescent="0.15">
      <c r="A44">
        <f t="shared" si="2"/>
        <v>36</v>
      </c>
      <c r="B44" t="s">
        <v>309</v>
      </c>
      <c r="C44">
        <v>97.63</v>
      </c>
      <c r="D44" s="3">
        <v>0.27</v>
      </c>
      <c r="E44" s="36" t="s">
        <v>1848</v>
      </c>
      <c r="F44" s="3">
        <v>0.2</v>
      </c>
      <c r="G44" s="36" t="s">
        <v>1848</v>
      </c>
      <c r="H44">
        <v>0.14000000000000001</v>
      </c>
      <c r="I44">
        <v>1.76</v>
      </c>
      <c r="J44" s="36" t="s">
        <v>1848</v>
      </c>
      <c r="K44" s="3">
        <f t="shared" si="0"/>
        <v>100</v>
      </c>
    </row>
    <row r="45" spans="1:11" x14ac:dyDescent="0.15">
      <c r="A45">
        <f t="shared" si="2"/>
        <v>37</v>
      </c>
      <c r="B45" t="s">
        <v>310</v>
      </c>
      <c r="C45">
        <v>87.06</v>
      </c>
      <c r="D45" s="3">
        <v>9.99</v>
      </c>
      <c r="E45" s="3">
        <v>1.91</v>
      </c>
      <c r="F45" s="36" t="s">
        <v>1848</v>
      </c>
      <c r="G45" s="3">
        <v>0.55000000000000004</v>
      </c>
      <c r="H45">
        <v>0.31</v>
      </c>
      <c r="I45" s="3">
        <v>0.18</v>
      </c>
      <c r="J45" s="36" t="s">
        <v>1848</v>
      </c>
      <c r="K45" s="3">
        <f t="shared" si="0"/>
        <v>100</v>
      </c>
    </row>
    <row r="46" spans="1:11" ht="14" x14ac:dyDescent="0.2">
      <c r="A46">
        <f t="shared" si="2"/>
        <v>38</v>
      </c>
      <c r="B46" t="s">
        <v>311</v>
      </c>
      <c r="C46">
        <v>75.37</v>
      </c>
      <c r="D46" s="3">
        <v>2.94</v>
      </c>
      <c r="E46" s="3">
        <v>2.72</v>
      </c>
      <c r="F46" s="36" t="s">
        <v>1848</v>
      </c>
      <c r="G46" s="36" t="s">
        <v>1848</v>
      </c>
      <c r="H46">
        <v>1.33</v>
      </c>
      <c r="I46" s="36" t="s">
        <v>1848</v>
      </c>
      <c r="J46" s="36">
        <v>17.64</v>
      </c>
      <c r="K46" s="3">
        <f t="shared" si="0"/>
        <v>100</v>
      </c>
    </row>
    <row r="47" spans="1:11" ht="14" x14ac:dyDescent="0.2">
      <c r="A47">
        <f t="shared" si="2"/>
        <v>39</v>
      </c>
      <c r="B47" t="s">
        <v>312</v>
      </c>
      <c r="C47">
        <v>88.52</v>
      </c>
      <c r="D47" s="3">
        <v>10.3</v>
      </c>
      <c r="E47" s="3">
        <v>0.49</v>
      </c>
      <c r="F47" s="3">
        <v>0.36</v>
      </c>
      <c r="G47" s="36" t="s">
        <v>1848</v>
      </c>
      <c r="H47">
        <v>0.33</v>
      </c>
      <c r="I47" s="36" t="s">
        <v>1848</v>
      </c>
      <c r="J47" s="36" t="s">
        <v>1848</v>
      </c>
      <c r="K47" s="3">
        <f t="shared" si="0"/>
        <v>99.999999999999986</v>
      </c>
    </row>
    <row r="48" spans="1:11" x14ac:dyDescent="0.15">
      <c r="A48">
        <f t="shared" si="2"/>
        <v>40</v>
      </c>
      <c r="B48" t="s">
        <v>313</v>
      </c>
      <c r="C48" s="37">
        <v>97.44</v>
      </c>
      <c r="D48" s="3">
        <v>0.61</v>
      </c>
      <c r="E48" s="3">
        <v>0.04</v>
      </c>
      <c r="F48" s="3">
        <v>0.61</v>
      </c>
      <c r="G48" s="36" t="s">
        <v>1848</v>
      </c>
      <c r="H48">
        <v>1.26</v>
      </c>
      <c r="I48" s="3">
        <v>0.04</v>
      </c>
      <c r="J48" s="36" t="s">
        <v>1848</v>
      </c>
      <c r="K48" s="3">
        <f t="shared" si="0"/>
        <v>100.00000000000001</v>
      </c>
    </row>
    <row r="49" spans="1:12" x14ac:dyDescent="0.15">
      <c r="D49" s="3"/>
      <c r="G49" s="3"/>
    </row>
    <row r="50" spans="1:12" x14ac:dyDescent="0.15">
      <c r="A50" s="1" t="s">
        <v>2316</v>
      </c>
      <c r="D50" s="3"/>
      <c r="G50" s="3"/>
    </row>
    <row r="51" spans="1:12" x14ac:dyDescent="0.15">
      <c r="A51" s="1" t="s">
        <v>1923</v>
      </c>
      <c r="B51" s="16" t="s">
        <v>1271</v>
      </c>
      <c r="C51" s="2" t="s">
        <v>2161</v>
      </c>
      <c r="D51" s="2" t="s">
        <v>2162</v>
      </c>
      <c r="E51" s="2" t="s">
        <v>2164</v>
      </c>
      <c r="F51" s="2" t="s">
        <v>2166</v>
      </c>
      <c r="G51" s="2" t="s">
        <v>2169</v>
      </c>
      <c r="H51" s="2" t="s">
        <v>2170</v>
      </c>
      <c r="I51" s="2" t="s">
        <v>2165</v>
      </c>
      <c r="J51" s="2" t="s">
        <v>2163</v>
      </c>
      <c r="K51" s="2" t="s">
        <v>2295</v>
      </c>
      <c r="L51" s="2"/>
    </row>
    <row r="52" spans="1:12" ht="14" x14ac:dyDescent="0.2">
      <c r="A52">
        <v>41</v>
      </c>
      <c r="B52" t="s">
        <v>1924</v>
      </c>
      <c r="C52">
        <v>85.13</v>
      </c>
      <c r="D52">
        <v>14.59</v>
      </c>
      <c r="E52" s="36" t="s">
        <v>1848</v>
      </c>
      <c r="F52">
        <v>0.13</v>
      </c>
      <c r="G52">
        <v>0.11</v>
      </c>
      <c r="H52" s="36" t="s">
        <v>1848</v>
      </c>
      <c r="I52">
        <v>0.04</v>
      </c>
      <c r="J52" s="36" t="s">
        <v>1848</v>
      </c>
      <c r="K52" s="3">
        <f t="shared" ref="K52:K71" si="3">SUM(C52:J52)</f>
        <v>100</v>
      </c>
    </row>
    <row r="53" spans="1:12" x14ac:dyDescent="0.15">
      <c r="A53">
        <f>A52+1</f>
        <v>42</v>
      </c>
      <c r="B53" t="s">
        <v>1925</v>
      </c>
      <c r="C53">
        <v>90.15</v>
      </c>
      <c r="D53">
        <v>9.14</v>
      </c>
      <c r="E53" s="36" t="s">
        <v>1848</v>
      </c>
      <c r="F53">
        <v>0.06</v>
      </c>
      <c r="G53">
        <v>0.65</v>
      </c>
      <c r="H53" s="36" t="s">
        <v>1848</v>
      </c>
      <c r="I53" s="36" t="s">
        <v>1848</v>
      </c>
      <c r="J53" s="36" t="s">
        <v>1848</v>
      </c>
      <c r="K53" s="3">
        <f t="shared" si="3"/>
        <v>100.00000000000001</v>
      </c>
    </row>
    <row r="54" spans="1:12" x14ac:dyDescent="0.15">
      <c r="A54">
        <f t="shared" ref="A54:A71" si="4">A53+1</f>
        <v>43</v>
      </c>
      <c r="B54" t="s">
        <v>1926</v>
      </c>
      <c r="C54">
        <v>88.97</v>
      </c>
      <c r="D54">
        <v>8.0500000000000007</v>
      </c>
      <c r="E54" s="36" t="s">
        <v>1848</v>
      </c>
      <c r="F54">
        <v>0.41</v>
      </c>
      <c r="G54">
        <v>2.21</v>
      </c>
      <c r="H54" s="36" t="s">
        <v>1848</v>
      </c>
      <c r="I54">
        <v>0.36</v>
      </c>
      <c r="J54" s="36" t="s">
        <v>1848</v>
      </c>
      <c r="K54" s="3">
        <f t="shared" si="3"/>
        <v>99.999999999999986</v>
      </c>
    </row>
    <row r="55" spans="1:12" x14ac:dyDescent="0.15">
      <c r="A55">
        <f t="shared" si="4"/>
        <v>44</v>
      </c>
      <c r="B55" t="s">
        <v>1927</v>
      </c>
      <c r="C55">
        <v>94.04</v>
      </c>
      <c r="D55" s="37">
        <v>5.5</v>
      </c>
      <c r="E55" s="36" t="s">
        <v>1848</v>
      </c>
      <c r="F55">
        <v>0.11</v>
      </c>
      <c r="G55">
        <v>0.3</v>
      </c>
      <c r="H55" s="36" t="s">
        <v>1848</v>
      </c>
      <c r="I55">
        <v>0.05</v>
      </c>
      <c r="J55" s="36" t="s">
        <v>1848</v>
      </c>
      <c r="K55" s="3">
        <f t="shared" si="3"/>
        <v>100</v>
      </c>
    </row>
    <row r="56" spans="1:12" x14ac:dyDescent="0.15">
      <c r="A56">
        <f t="shared" si="4"/>
        <v>45</v>
      </c>
      <c r="B56" t="s">
        <v>1928</v>
      </c>
      <c r="C56">
        <v>88.48</v>
      </c>
      <c r="D56">
        <v>10.53</v>
      </c>
      <c r="E56">
        <v>0.27</v>
      </c>
      <c r="F56">
        <v>0.25</v>
      </c>
      <c r="G56">
        <v>0.47</v>
      </c>
      <c r="H56" s="36" t="s">
        <v>1848</v>
      </c>
      <c r="I56" s="36" t="s">
        <v>1848</v>
      </c>
      <c r="J56" s="36" t="s">
        <v>1848</v>
      </c>
      <c r="K56" s="3">
        <f t="shared" si="3"/>
        <v>100</v>
      </c>
    </row>
    <row r="57" spans="1:12" x14ac:dyDescent="0.15">
      <c r="A57">
        <f t="shared" si="4"/>
        <v>46</v>
      </c>
      <c r="B57" t="s">
        <v>1929</v>
      </c>
      <c r="C57">
        <v>94.41</v>
      </c>
      <c r="D57">
        <v>5.29</v>
      </c>
      <c r="E57" s="36" t="s">
        <v>1848</v>
      </c>
      <c r="F57">
        <v>0.1</v>
      </c>
      <c r="G57">
        <v>0.2</v>
      </c>
      <c r="H57" s="36" t="s">
        <v>1848</v>
      </c>
      <c r="I57" s="36" t="s">
        <v>1848</v>
      </c>
      <c r="J57" s="36" t="s">
        <v>1848</v>
      </c>
      <c r="K57" s="3">
        <f t="shared" si="3"/>
        <v>100</v>
      </c>
    </row>
    <row r="58" spans="1:12" x14ac:dyDescent="0.15">
      <c r="A58">
        <f t="shared" si="4"/>
        <v>47</v>
      </c>
      <c r="B58" t="s">
        <v>1930</v>
      </c>
      <c r="C58">
        <v>91.73</v>
      </c>
      <c r="D58">
        <v>7.61</v>
      </c>
      <c r="E58" s="36" t="s">
        <v>1848</v>
      </c>
      <c r="F58">
        <v>0.23</v>
      </c>
      <c r="G58">
        <v>0.43</v>
      </c>
      <c r="H58" s="36" t="s">
        <v>1848</v>
      </c>
      <c r="I58" s="36" t="s">
        <v>1848</v>
      </c>
      <c r="J58" s="36" t="s">
        <v>1848</v>
      </c>
      <c r="K58" s="3">
        <f t="shared" si="3"/>
        <v>100.00000000000001</v>
      </c>
    </row>
    <row r="59" spans="1:12" ht="14" x14ac:dyDescent="0.2">
      <c r="A59">
        <f t="shared" si="4"/>
        <v>48</v>
      </c>
      <c r="B59" t="s">
        <v>1931</v>
      </c>
      <c r="C59">
        <v>90.65</v>
      </c>
      <c r="D59">
        <v>8.33</v>
      </c>
      <c r="E59" s="36" t="s">
        <v>1848</v>
      </c>
      <c r="F59">
        <v>0.08</v>
      </c>
      <c r="G59">
        <v>0.94</v>
      </c>
      <c r="H59" s="36" t="s">
        <v>1848</v>
      </c>
      <c r="I59" s="36" t="s">
        <v>1848</v>
      </c>
      <c r="J59" s="36" t="s">
        <v>1848</v>
      </c>
      <c r="K59" s="3">
        <f t="shared" si="3"/>
        <v>100</v>
      </c>
    </row>
    <row r="60" spans="1:12" x14ac:dyDescent="0.15">
      <c r="A60">
        <f t="shared" si="4"/>
        <v>49</v>
      </c>
      <c r="B60" t="s">
        <v>1932</v>
      </c>
      <c r="C60">
        <v>83.19</v>
      </c>
      <c r="D60">
        <v>16.059999999999999</v>
      </c>
      <c r="E60" s="36" t="s">
        <v>1848</v>
      </c>
      <c r="F60">
        <v>0.08</v>
      </c>
      <c r="G60">
        <v>0.67</v>
      </c>
      <c r="H60" s="36" t="s">
        <v>1848</v>
      </c>
      <c r="I60" s="36" t="s">
        <v>1848</v>
      </c>
      <c r="J60" s="36" t="s">
        <v>1848</v>
      </c>
      <c r="K60" s="3">
        <f t="shared" si="3"/>
        <v>100</v>
      </c>
    </row>
    <row r="61" spans="1:12" x14ac:dyDescent="0.15">
      <c r="A61">
        <f t="shared" si="4"/>
        <v>50</v>
      </c>
      <c r="B61" t="s">
        <v>1933</v>
      </c>
      <c r="C61">
        <v>98.38</v>
      </c>
      <c r="D61">
        <v>7.0000000000000007E-2</v>
      </c>
      <c r="E61">
        <v>0.56999999999999995</v>
      </c>
      <c r="F61">
        <v>0.59</v>
      </c>
      <c r="G61" s="36" t="s">
        <v>1848</v>
      </c>
      <c r="H61">
        <v>0.3</v>
      </c>
      <c r="I61" s="36" t="s">
        <v>1848</v>
      </c>
      <c r="J61">
        <v>0.09</v>
      </c>
      <c r="K61" s="3">
        <f t="shared" si="3"/>
        <v>99.999999999999986</v>
      </c>
    </row>
    <row r="62" spans="1:12" x14ac:dyDescent="0.15">
      <c r="A62">
        <f t="shared" si="4"/>
        <v>51</v>
      </c>
      <c r="B62" t="s">
        <v>1934</v>
      </c>
      <c r="C62">
        <v>89.24</v>
      </c>
      <c r="D62">
        <v>9.1</v>
      </c>
      <c r="E62">
        <v>1.38</v>
      </c>
      <c r="F62">
        <v>0.1</v>
      </c>
      <c r="G62">
        <v>0.18</v>
      </c>
      <c r="H62" s="36" t="s">
        <v>1848</v>
      </c>
      <c r="I62" s="36" t="s">
        <v>1848</v>
      </c>
      <c r="J62" s="36" t="s">
        <v>1848</v>
      </c>
      <c r="K62" s="3">
        <f t="shared" si="3"/>
        <v>99.999999999999986</v>
      </c>
    </row>
    <row r="63" spans="1:12" x14ac:dyDescent="0.15">
      <c r="A63">
        <f t="shared" si="4"/>
        <v>52</v>
      </c>
      <c r="B63" t="s">
        <v>1935</v>
      </c>
      <c r="C63">
        <v>82.21</v>
      </c>
      <c r="D63">
        <v>16.05</v>
      </c>
      <c r="E63">
        <v>1.18</v>
      </c>
      <c r="F63">
        <v>0.08</v>
      </c>
      <c r="G63">
        <v>0.48</v>
      </c>
      <c r="H63" s="36" t="s">
        <v>1848</v>
      </c>
      <c r="I63" s="36" t="s">
        <v>1848</v>
      </c>
      <c r="J63" s="36" t="s">
        <v>1848</v>
      </c>
      <c r="K63" s="3">
        <f t="shared" si="3"/>
        <v>100</v>
      </c>
    </row>
    <row r="64" spans="1:12" x14ac:dyDescent="0.15">
      <c r="A64">
        <f t="shared" si="4"/>
        <v>53</v>
      </c>
      <c r="B64" t="s">
        <v>1936</v>
      </c>
      <c r="C64">
        <v>90.3</v>
      </c>
      <c r="D64" s="37">
        <v>7.44</v>
      </c>
      <c r="E64">
        <v>1.62</v>
      </c>
      <c r="F64">
        <v>0.11</v>
      </c>
      <c r="G64">
        <v>0.41</v>
      </c>
      <c r="H64" s="36" t="s">
        <v>1848</v>
      </c>
      <c r="I64">
        <v>0.12</v>
      </c>
      <c r="J64" s="36" t="s">
        <v>1848</v>
      </c>
      <c r="K64" s="3">
        <f t="shared" si="3"/>
        <v>100</v>
      </c>
    </row>
    <row r="65" spans="1:12" x14ac:dyDescent="0.15">
      <c r="A65">
        <f t="shared" si="4"/>
        <v>54</v>
      </c>
      <c r="B65" t="s">
        <v>1937</v>
      </c>
      <c r="C65">
        <v>83.45</v>
      </c>
      <c r="D65">
        <v>14.85</v>
      </c>
      <c r="E65" s="36" t="s">
        <v>1848</v>
      </c>
      <c r="F65">
        <v>0.1</v>
      </c>
      <c r="G65">
        <v>1.6</v>
      </c>
      <c r="H65" s="36" t="s">
        <v>1848</v>
      </c>
      <c r="I65" s="36" t="s">
        <v>1848</v>
      </c>
      <c r="J65" s="36" t="s">
        <v>1848</v>
      </c>
      <c r="K65" s="3">
        <f t="shared" si="3"/>
        <v>99.999999999999986</v>
      </c>
    </row>
    <row r="66" spans="1:12" ht="14" x14ac:dyDescent="0.2">
      <c r="A66">
        <f t="shared" si="4"/>
        <v>55</v>
      </c>
      <c r="B66" t="s">
        <v>1938</v>
      </c>
      <c r="C66">
        <v>80.97</v>
      </c>
      <c r="D66">
        <v>7.78</v>
      </c>
      <c r="E66">
        <v>10.86</v>
      </c>
      <c r="F66">
        <v>0.18</v>
      </c>
      <c r="G66" s="36" t="s">
        <v>1848</v>
      </c>
      <c r="H66" s="40">
        <v>0.21</v>
      </c>
      <c r="I66" s="36" t="s">
        <v>1848</v>
      </c>
      <c r="J66" s="36" t="s">
        <v>1848</v>
      </c>
      <c r="K66" s="3">
        <f t="shared" si="3"/>
        <v>100</v>
      </c>
      <c r="L66" t="s">
        <v>2109</v>
      </c>
    </row>
    <row r="67" spans="1:12" ht="14" x14ac:dyDescent="0.2">
      <c r="A67">
        <f t="shared" si="4"/>
        <v>56</v>
      </c>
      <c r="B67" t="s">
        <v>1939</v>
      </c>
      <c r="C67">
        <v>84.48</v>
      </c>
      <c r="D67">
        <v>13.7</v>
      </c>
      <c r="E67">
        <v>0.67</v>
      </c>
      <c r="F67">
        <v>0.09</v>
      </c>
      <c r="G67">
        <v>0.78</v>
      </c>
      <c r="H67" s="36" t="s">
        <v>1848</v>
      </c>
      <c r="I67">
        <v>0.28000000000000003</v>
      </c>
      <c r="J67" s="36" t="s">
        <v>1848</v>
      </c>
      <c r="K67" s="3">
        <f t="shared" si="3"/>
        <v>100.00000000000001</v>
      </c>
    </row>
    <row r="68" spans="1:12" x14ac:dyDescent="0.15">
      <c r="A68">
        <f t="shared" si="4"/>
        <v>57</v>
      </c>
      <c r="B68" t="s">
        <v>1940</v>
      </c>
      <c r="C68">
        <v>86.9</v>
      </c>
      <c r="D68">
        <v>9.84</v>
      </c>
      <c r="E68">
        <v>2.87</v>
      </c>
      <c r="F68">
        <v>0.11</v>
      </c>
      <c r="G68">
        <v>0.27</v>
      </c>
      <c r="H68" s="36" t="s">
        <v>1848</v>
      </c>
      <c r="I68">
        <v>0.01</v>
      </c>
      <c r="J68" s="36" t="s">
        <v>1848</v>
      </c>
      <c r="K68" s="3">
        <f t="shared" si="3"/>
        <v>100.00000000000001</v>
      </c>
    </row>
    <row r="69" spans="1:12" x14ac:dyDescent="0.15">
      <c r="A69">
        <f t="shared" si="4"/>
        <v>58</v>
      </c>
      <c r="B69" t="s">
        <v>1941</v>
      </c>
      <c r="C69">
        <v>89.42</v>
      </c>
      <c r="D69">
        <v>8.49</v>
      </c>
      <c r="E69">
        <v>0.85</v>
      </c>
      <c r="F69">
        <v>0.09</v>
      </c>
      <c r="G69">
        <v>0.98</v>
      </c>
      <c r="H69" s="36" t="s">
        <v>1848</v>
      </c>
      <c r="I69">
        <v>0.17</v>
      </c>
      <c r="J69" s="36" t="s">
        <v>1848</v>
      </c>
      <c r="K69" s="3">
        <f t="shared" si="3"/>
        <v>100</v>
      </c>
    </row>
    <row r="70" spans="1:12" x14ac:dyDescent="0.15">
      <c r="A70">
        <f t="shared" si="4"/>
        <v>59</v>
      </c>
      <c r="B70" t="s">
        <v>1942</v>
      </c>
      <c r="C70" s="12">
        <v>87.14</v>
      </c>
      <c r="D70">
        <v>11.23</v>
      </c>
      <c r="E70">
        <v>0.7</v>
      </c>
      <c r="F70">
        <v>0.82</v>
      </c>
      <c r="G70">
        <v>0.11</v>
      </c>
      <c r="H70" s="36" t="s">
        <v>1848</v>
      </c>
      <c r="I70" s="36" t="s">
        <v>1848</v>
      </c>
      <c r="J70" s="36" t="s">
        <v>1848</v>
      </c>
      <c r="K70" s="11">
        <f t="shared" si="3"/>
        <v>100</v>
      </c>
      <c r="L70" s="36" t="s">
        <v>2110</v>
      </c>
    </row>
    <row r="71" spans="1:12" x14ac:dyDescent="0.15">
      <c r="A71">
        <f t="shared" si="4"/>
        <v>60</v>
      </c>
      <c r="B71" t="s">
        <v>1943</v>
      </c>
      <c r="C71">
        <v>81.650000000000006</v>
      </c>
      <c r="D71">
        <v>12.42</v>
      </c>
      <c r="E71">
        <v>5.0599999999999996</v>
      </c>
      <c r="F71">
        <v>0.22</v>
      </c>
      <c r="G71">
        <v>0.65</v>
      </c>
      <c r="H71" s="36" t="s">
        <v>1848</v>
      </c>
      <c r="I71" s="36" t="s">
        <v>1848</v>
      </c>
      <c r="J71" s="36" t="s">
        <v>1848</v>
      </c>
      <c r="K71" s="3">
        <f t="shared" si="3"/>
        <v>100.00000000000001</v>
      </c>
    </row>
    <row r="73" spans="1:12" ht="16" x14ac:dyDescent="0.2">
      <c r="A73" s="102" t="s">
        <v>5149</v>
      </c>
    </row>
    <row r="75" spans="1:12" x14ac:dyDescent="0.15">
      <c r="A75" s="1" t="s">
        <v>2318</v>
      </c>
    </row>
    <row r="76" spans="1:12" x14ac:dyDescent="0.15">
      <c r="A76" s="1" t="s">
        <v>1923</v>
      </c>
      <c r="B76" s="16" t="s">
        <v>1271</v>
      </c>
      <c r="C76" s="2" t="s">
        <v>2161</v>
      </c>
      <c r="D76" s="2" t="s">
        <v>2162</v>
      </c>
      <c r="E76" s="2" t="s">
        <v>2164</v>
      </c>
      <c r="F76" s="2" t="s">
        <v>2166</v>
      </c>
      <c r="G76" s="2" t="s">
        <v>2169</v>
      </c>
      <c r="H76" s="2" t="s">
        <v>2170</v>
      </c>
      <c r="I76" s="2" t="s">
        <v>2165</v>
      </c>
      <c r="J76" s="2" t="s">
        <v>2167</v>
      </c>
      <c r="K76" s="2" t="s">
        <v>2295</v>
      </c>
      <c r="L76" s="2"/>
    </row>
    <row r="77" spans="1:12" x14ac:dyDescent="0.15">
      <c r="A77">
        <v>61</v>
      </c>
      <c r="B77" t="s">
        <v>1944</v>
      </c>
      <c r="C77">
        <v>88.94</v>
      </c>
      <c r="D77">
        <v>9.08</v>
      </c>
      <c r="E77">
        <v>1.37</v>
      </c>
      <c r="F77">
        <v>0.08</v>
      </c>
      <c r="G77">
        <v>0.48</v>
      </c>
      <c r="H77" s="36" t="s">
        <v>1848</v>
      </c>
      <c r="I77">
        <v>0.05</v>
      </c>
      <c r="J77" s="36" t="s">
        <v>1848</v>
      </c>
      <c r="K77" s="3">
        <f t="shared" ref="K77:K96" si="5">SUM(C77:J77)</f>
        <v>100</v>
      </c>
    </row>
    <row r="78" spans="1:12" x14ac:dyDescent="0.15">
      <c r="A78">
        <f>A77+1</f>
        <v>62</v>
      </c>
      <c r="B78" t="s">
        <v>1945</v>
      </c>
      <c r="C78">
        <v>87.27</v>
      </c>
      <c r="D78">
        <v>10.62</v>
      </c>
      <c r="E78">
        <v>1.38</v>
      </c>
      <c r="F78">
        <v>0.73</v>
      </c>
      <c r="G78" s="36" t="s">
        <v>1848</v>
      </c>
      <c r="H78" s="36" t="s">
        <v>1848</v>
      </c>
      <c r="I78" s="36" t="s">
        <v>1848</v>
      </c>
      <c r="J78" s="36" t="s">
        <v>1848</v>
      </c>
      <c r="K78" s="3">
        <f t="shared" si="5"/>
        <v>100</v>
      </c>
    </row>
    <row r="79" spans="1:12" x14ac:dyDescent="0.15">
      <c r="A79">
        <f t="shared" ref="A79:A96" si="6">A78+1</f>
        <v>63</v>
      </c>
      <c r="B79" t="s">
        <v>1946</v>
      </c>
      <c r="C79">
        <v>88.86</v>
      </c>
      <c r="D79">
        <v>8.15</v>
      </c>
      <c r="E79">
        <v>1.85</v>
      </c>
      <c r="F79">
        <v>0.41</v>
      </c>
      <c r="G79">
        <v>0.73</v>
      </c>
      <c r="H79" s="36" t="s">
        <v>1848</v>
      </c>
      <c r="I79" s="36" t="s">
        <v>1848</v>
      </c>
      <c r="J79" s="36" t="s">
        <v>1848</v>
      </c>
      <c r="K79" s="3">
        <f t="shared" si="5"/>
        <v>100</v>
      </c>
    </row>
    <row r="80" spans="1:12" x14ac:dyDescent="0.15">
      <c r="A80">
        <f t="shared" si="6"/>
        <v>64</v>
      </c>
      <c r="B80" t="s">
        <v>1947</v>
      </c>
      <c r="C80">
        <v>85.32</v>
      </c>
      <c r="D80">
        <v>13.75</v>
      </c>
      <c r="E80">
        <v>0.73</v>
      </c>
      <c r="F80">
        <v>0.02</v>
      </c>
      <c r="G80">
        <v>0.18</v>
      </c>
      <c r="H80" s="36" t="s">
        <v>1848</v>
      </c>
      <c r="I80" s="36" t="s">
        <v>1848</v>
      </c>
      <c r="J80" s="36" t="s">
        <v>1848</v>
      </c>
      <c r="K80" s="3">
        <f t="shared" si="5"/>
        <v>100</v>
      </c>
    </row>
    <row r="81" spans="1:13" ht="14" x14ac:dyDescent="0.2">
      <c r="A81">
        <f t="shared" si="6"/>
        <v>65</v>
      </c>
      <c r="B81" t="s">
        <v>2747</v>
      </c>
      <c r="C81">
        <v>87.8</v>
      </c>
      <c r="D81">
        <v>9.5</v>
      </c>
      <c r="E81">
        <v>2.13</v>
      </c>
      <c r="F81">
        <v>0.11</v>
      </c>
      <c r="G81">
        <v>0.46</v>
      </c>
      <c r="H81" s="36" t="s">
        <v>1848</v>
      </c>
      <c r="I81" s="36" t="s">
        <v>1848</v>
      </c>
      <c r="J81" s="36" t="s">
        <v>1848</v>
      </c>
      <c r="K81" s="3">
        <f t="shared" si="5"/>
        <v>99.999999999999986</v>
      </c>
    </row>
    <row r="82" spans="1:13" x14ac:dyDescent="0.15">
      <c r="A82">
        <f t="shared" si="6"/>
        <v>66</v>
      </c>
      <c r="B82" t="s">
        <v>2748</v>
      </c>
      <c r="C82">
        <v>90.44</v>
      </c>
      <c r="D82">
        <v>6.29</v>
      </c>
      <c r="E82">
        <v>1.5</v>
      </c>
      <c r="F82">
        <v>0.05</v>
      </c>
      <c r="G82">
        <v>1.24</v>
      </c>
      <c r="H82" s="36" t="s">
        <v>1848</v>
      </c>
      <c r="I82">
        <v>0.48</v>
      </c>
      <c r="J82" s="36" t="s">
        <v>1848</v>
      </c>
      <c r="K82" s="3">
        <f t="shared" si="5"/>
        <v>100</v>
      </c>
    </row>
    <row r="83" spans="1:13" x14ac:dyDescent="0.15">
      <c r="A83">
        <f t="shared" si="6"/>
        <v>67</v>
      </c>
      <c r="B83" t="s">
        <v>2749</v>
      </c>
      <c r="C83">
        <v>87.77</v>
      </c>
      <c r="D83">
        <v>10.23</v>
      </c>
      <c r="E83">
        <v>0.63</v>
      </c>
      <c r="F83">
        <v>0.15</v>
      </c>
      <c r="G83" s="36" t="s">
        <v>1848</v>
      </c>
      <c r="H83">
        <v>1.22</v>
      </c>
      <c r="I83" s="36" t="s">
        <v>1848</v>
      </c>
      <c r="J83" s="36" t="s">
        <v>1848</v>
      </c>
      <c r="K83" s="3">
        <f t="shared" si="5"/>
        <v>100</v>
      </c>
    </row>
    <row r="84" spans="1:13" x14ac:dyDescent="0.15">
      <c r="A84">
        <f t="shared" si="6"/>
        <v>68</v>
      </c>
      <c r="B84" t="s">
        <v>2762</v>
      </c>
      <c r="C84">
        <v>86.32</v>
      </c>
      <c r="D84">
        <v>3.21</v>
      </c>
      <c r="E84">
        <v>1.63</v>
      </c>
      <c r="F84">
        <v>0.24</v>
      </c>
      <c r="G84">
        <v>0.44</v>
      </c>
      <c r="H84" s="36" t="s">
        <v>1848</v>
      </c>
      <c r="I84">
        <v>0.67</v>
      </c>
      <c r="J84">
        <v>7.49</v>
      </c>
      <c r="K84" s="3">
        <f t="shared" si="5"/>
        <v>99.999999999999972</v>
      </c>
    </row>
    <row r="85" spans="1:13" ht="14" x14ac:dyDescent="0.2">
      <c r="A85">
        <f t="shared" si="6"/>
        <v>69</v>
      </c>
      <c r="B85" t="s">
        <v>2761</v>
      </c>
      <c r="C85">
        <v>90.05</v>
      </c>
      <c r="D85">
        <v>9.44</v>
      </c>
      <c r="E85" s="36" t="s">
        <v>1848</v>
      </c>
      <c r="F85">
        <v>0.28999999999999998</v>
      </c>
      <c r="G85">
        <v>0.22</v>
      </c>
      <c r="H85" s="36" t="s">
        <v>1848</v>
      </c>
      <c r="I85" s="36" t="s">
        <v>1848</v>
      </c>
      <c r="J85" s="36" t="s">
        <v>1848</v>
      </c>
      <c r="K85" s="3">
        <f t="shared" si="5"/>
        <v>100</v>
      </c>
    </row>
    <row r="86" spans="1:13" x14ac:dyDescent="0.15">
      <c r="A86">
        <f t="shared" si="6"/>
        <v>70</v>
      </c>
      <c r="B86" t="s">
        <v>2760</v>
      </c>
      <c r="C86">
        <v>82.88</v>
      </c>
      <c r="D86">
        <v>15.85</v>
      </c>
      <c r="E86">
        <v>0.85</v>
      </c>
      <c r="F86">
        <v>0.11</v>
      </c>
      <c r="G86">
        <v>0.28000000000000003</v>
      </c>
      <c r="H86" s="36" t="s">
        <v>1848</v>
      </c>
      <c r="I86">
        <v>0.03</v>
      </c>
      <c r="J86" s="36" t="s">
        <v>1848</v>
      </c>
      <c r="K86" s="3">
        <f t="shared" si="5"/>
        <v>99.999999999999986</v>
      </c>
    </row>
    <row r="87" spans="1:13" x14ac:dyDescent="0.15">
      <c r="A87">
        <f t="shared" si="6"/>
        <v>71</v>
      </c>
      <c r="B87" t="s">
        <v>2759</v>
      </c>
      <c r="C87">
        <v>74.66</v>
      </c>
      <c r="D87">
        <v>8.34</v>
      </c>
      <c r="E87">
        <v>16.62</v>
      </c>
      <c r="F87">
        <v>0.1</v>
      </c>
      <c r="G87">
        <v>0.28000000000000003</v>
      </c>
      <c r="H87" s="36" t="s">
        <v>1848</v>
      </c>
      <c r="I87" s="36" t="s">
        <v>1848</v>
      </c>
      <c r="J87" s="36" t="s">
        <v>1848</v>
      </c>
      <c r="K87" s="3">
        <f t="shared" si="5"/>
        <v>100</v>
      </c>
    </row>
    <row r="88" spans="1:13" x14ac:dyDescent="0.15">
      <c r="A88">
        <f t="shared" si="6"/>
        <v>72</v>
      </c>
      <c r="B88" t="s">
        <v>2758</v>
      </c>
      <c r="C88">
        <v>91.78</v>
      </c>
      <c r="D88">
        <v>5.93</v>
      </c>
      <c r="E88">
        <v>1.97</v>
      </c>
      <c r="F88">
        <v>0.06</v>
      </c>
      <c r="G88">
        <v>0.26</v>
      </c>
      <c r="H88" s="36" t="s">
        <v>1848</v>
      </c>
      <c r="I88" s="36" t="s">
        <v>1848</v>
      </c>
      <c r="J88" s="36" t="s">
        <v>1848</v>
      </c>
      <c r="K88" s="3">
        <f t="shared" si="5"/>
        <v>100.00000000000001</v>
      </c>
    </row>
    <row r="89" spans="1:13" x14ac:dyDescent="0.15">
      <c r="A89">
        <f t="shared" si="6"/>
        <v>73</v>
      </c>
      <c r="B89" t="s">
        <v>2757</v>
      </c>
      <c r="C89">
        <v>84.93</v>
      </c>
      <c r="D89">
        <v>9.6300000000000008</v>
      </c>
      <c r="E89">
        <v>2.15</v>
      </c>
      <c r="F89">
        <v>3.29</v>
      </c>
      <c r="G89" s="36" t="s">
        <v>1848</v>
      </c>
      <c r="H89" s="36" t="s">
        <v>1848</v>
      </c>
      <c r="I89" s="36" t="s">
        <v>1848</v>
      </c>
      <c r="J89" s="36" t="s">
        <v>1848</v>
      </c>
      <c r="K89" s="3">
        <f t="shared" si="5"/>
        <v>100.00000000000001</v>
      </c>
    </row>
    <row r="90" spans="1:13" x14ac:dyDescent="0.15">
      <c r="A90">
        <f t="shared" si="6"/>
        <v>74</v>
      </c>
      <c r="B90" t="s">
        <v>2756</v>
      </c>
      <c r="C90">
        <v>95.62</v>
      </c>
      <c r="D90">
        <v>3.51</v>
      </c>
      <c r="E90">
        <v>0.39</v>
      </c>
      <c r="F90">
        <v>0.18</v>
      </c>
      <c r="G90">
        <v>0.3</v>
      </c>
      <c r="H90" s="36" t="s">
        <v>1848</v>
      </c>
      <c r="I90" s="36" t="s">
        <v>1848</v>
      </c>
      <c r="J90" s="36" t="s">
        <v>1848</v>
      </c>
      <c r="K90" s="3">
        <f t="shared" si="5"/>
        <v>100.00000000000001</v>
      </c>
    </row>
    <row r="91" spans="1:13" x14ac:dyDescent="0.15">
      <c r="A91">
        <f t="shared" si="6"/>
        <v>75</v>
      </c>
      <c r="B91" t="s">
        <v>2755</v>
      </c>
      <c r="C91">
        <v>88.67</v>
      </c>
      <c r="D91">
        <v>9.8000000000000007</v>
      </c>
      <c r="E91">
        <v>1.23</v>
      </c>
      <c r="F91">
        <v>0.12</v>
      </c>
      <c r="G91">
        <v>0.18</v>
      </c>
      <c r="H91" s="36" t="s">
        <v>1848</v>
      </c>
      <c r="I91" s="36" t="s">
        <v>1848</v>
      </c>
      <c r="J91" s="36" t="s">
        <v>1848</v>
      </c>
      <c r="K91" s="3">
        <f t="shared" si="5"/>
        <v>100.00000000000001</v>
      </c>
    </row>
    <row r="92" spans="1:13" x14ac:dyDescent="0.15">
      <c r="A92">
        <f t="shared" si="6"/>
        <v>76</v>
      </c>
      <c r="B92" t="s">
        <v>2754</v>
      </c>
      <c r="C92">
        <v>63.92</v>
      </c>
      <c r="D92">
        <v>33.619999999999997</v>
      </c>
      <c r="E92">
        <v>0.96</v>
      </c>
      <c r="F92">
        <v>0.43</v>
      </c>
      <c r="G92">
        <v>1.07</v>
      </c>
      <c r="H92" s="36" t="s">
        <v>1848</v>
      </c>
      <c r="I92" s="36" t="s">
        <v>1848</v>
      </c>
      <c r="J92" s="36" t="s">
        <v>1848</v>
      </c>
      <c r="K92" s="3">
        <f t="shared" si="5"/>
        <v>99.999999999999986</v>
      </c>
    </row>
    <row r="93" spans="1:13" ht="14" x14ac:dyDescent="0.2">
      <c r="A93">
        <f t="shared" si="6"/>
        <v>77</v>
      </c>
      <c r="B93" t="s">
        <v>2753</v>
      </c>
      <c r="C93">
        <v>84.01</v>
      </c>
      <c r="D93">
        <v>13.89</v>
      </c>
      <c r="E93">
        <v>1.73</v>
      </c>
      <c r="F93">
        <v>0.37</v>
      </c>
      <c r="G93" s="36" t="s">
        <v>1848</v>
      </c>
      <c r="H93" s="36" t="s">
        <v>1848</v>
      </c>
      <c r="I93" s="36" t="s">
        <v>1848</v>
      </c>
      <c r="J93" s="36" t="s">
        <v>1848</v>
      </c>
      <c r="K93" s="3">
        <f t="shared" si="5"/>
        <v>100.00000000000001</v>
      </c>
    </row>
    <row r="94" spans="1:13" x14ac:dyDescent="0.15">
      <c r="A94">
        <f t="shared" si="6"/>
        <v>78</v>
      </c>
      <c r="B94" t="s">
        <v>2752</v>
      </c>
      <c r="C94">
        <v>84.55</v>
      </c>
      <c r="D94">
        <v>15.16</v>
      </c>
      <c r="E94" s="36" t="s">
        <v>1848</v>
      </c>
      <c r="F94">
        <v>0.12</v>
      </c>
      <c r="G94">
        <v>0.17</v>
      </c>
      <c r="H94" s="36" t="s">
        <v>1848</v>
      </c>
      <c r="I94" s="36" t="s">
        <v>1848</v>
      </c>
      <c r="J94" s="36" t="s">
        <v>1848</v>
      </c>
      <c r="K94" s="3">
        <f t="shared" si="5"/>
        <v>100</v>
      </c>
    </row>
    <row r="95" spans="1:13" x14ac:dyDescent="0.15">
      <c r="A95">
        <f t="shared" si="6"/>
        <v>79</v>
      </c>
      <c r="B95" t="s">
        <v>2751</v>
      </c>
      <c r="C95">
        <v>99.12</v>
      </c>
      <c r="D95">
        <v>0.16</v>
      </c>
      <c r="E95" s="36" t="s">
        <v>1848</v>
      </c>
      <c r="F95">
        <v>0.72</v>
      </c>
      <c r="G95" s="36" t="s">
        <v>1848</v>
      </c>
      <c r="H95" s="36" t="s">
        <v>1848</v>
      </c>
      <c r="I95" s="36" t="s">
        <v>1848</v>
      </c>
      <c r="J95" s="36" t="s">
        <v>1848</v>
      </c>
      <c r="K95" s="3">
        <f t="shared" si="5"/>
        <v>100</v>
      </c>
    </row>
    <row r="96" spans="1:13" x14ac:dyDescent="0.15">
      <c r="A96">
        <f t="shared" si="6"/>
        <v>80</v>
      </c>
      <c r="B96" t="s">
        <v>2750</v>
      </c>
      <c r="C96">
        <v>66.8</v>
      </c>
      <c r="D96">
        <v>21.7</v>
      </c>
      <c r="E96" s="5">
        <v>11.36</v>
      </c>
      <c r="F96">
        <v>0.09</v>
      </c>
      <c r="G96" s="36" t="s">
        <v>1848</v>
      </c>
      <c r="H96" s="40">
        <v>0.05</v>
      </c>
      <c r="I96" s="36" t="s">
        <v>1848</v>
      </c>
      <c r="J96" s="36" t="s">
        <v>1848</v>
      </c>
      <c r="K96" s="3">
        <f t="shared" si="5"/>
        <v>100</v>
      </c>
      <c r="M96" t="s">
        <v>2109</v>
      </c>
    </row>
    <row r="98" spans="1:13" x14ac:dyDescent="0.15">
      <c r="A98" s="1" t="s">
        <v>5150</v>
      </c>
    </row>
    <row r="99" spans="1:13" x14ac:dyDescent="0.15">
      <c r="A99" s="1" t="s">
        <v>1923</v>
      </c>
      <c r="B99" s="16" t="s">
        <v>1271</v>
      </c>
      <c r="C99" s="2" t="s">
        <v>2161</v>
      </c>
      <c r="D99" s="2" t="s">
        <v>2162</v>
      </c>
      <c r="E99" s="2" t="s">
        <v>2164</v>
      </c>
      <c r="F99" s="2" t="s">
        <v>2166</v>
      </c>
      <c r="G99" s="2" t="s">
        <v>2169</v>
      </c>
      <c r="H99" s="2" t="s">
        <v>2170</v>
      </c>
      <c r="I99" s="2" t="s">
        <v>2165</v>
      </c>
      <c r="J99" s="2" t="s">
        <v>2167</v>
      </c>
      <c r="K99" s="2" t="s">
        <v>2163</v>
      </c>
      <c r="L99" s="2" t="s">
        <v>2295</v>
      </c>
      <c r="M99" s="2"/>
    </row>
    <row r="100" spans="1:13" x14ac:dyDescent="0.15">
      <c r="A100">
        <v>81</v>
      </c>
      <c r="B100" t="s">
        <v>2765</v>
      </c>
      <c r="C100">
        <v>87.2</v>
      </c>
      <c r="D100">
        <v>12.75</v>
      </c>
      <c r="E100" s="36" t="s">
        <v>1848</v>
      </c>
      <c r="F100">
        <v>0.05</v>
      </c>
      <c r="G100" s="36" t="s">
        <v>1848</v>
      </c>
      <c r="H100" s="36" t="s">
        <v>1848</v>
      </c>
      <c r="I100" s="36" t="s">
        <v>1848</v>
      </c>
      <c r="J100" s="36" t="s">
        <v>1848</v>
      </c>
      <c r="K100" s="36" t="s">
        <v>1848</v>
      </c>
      <c r="L100">
        <f>SUM(C100:K100)</f>
        <v>100</v>
      </c>
      <c r="M100" s="36"/>
    </row>
    <row r="101" spans="1:13" ht="14" x14ac:dyDescent="0.2">
      <c r="A101">
        <f>A100+1</f>
        <v>82</v>
      </c>
      <c r="B101" t="s">
        <v>2764</v>
      </c>
      <c r="C101">
        <v>85.63</v>
      </c>
      <c r="D101" s="40">
        <v>9.3800000000000008</v>
      </c>
      <c r="E101">
        <v>4.6399999999999997</v>
      </c>
      <c r="F101">
        <v>7.0000000000000007E-2</v>
      </c>
      <c r="G101">
        <v>0.28000000000000003</v>
      </c>
      <c r="H101" s="36" t="s">
        <v>1848</v>
      </c>
      <c r="I101" s="36" t="s">
        <v>1848</v>
      </c>
      <c r="J101" s="36" t="s">
        <v>1848</v>
      </c>
      <c r="K101" s="36" t="s">
        <v>1848</v>
      </c>
      <c r="L101">
        <f t="shared" ref="L101:L119" si="7">SUM(C101:K101)</f>
        <v>99.999999999999986</v>
      </c>
      <c r="M101" t="s">
        <v>43</v>
      </c>
    </row>
    <row r="102" spans="1:13" ht="14" x14ac:dyDescent="0.2">
      <c r="A102">
        <f t="shared" ref="A102:A119" si="8">A101+1</f>
        <v>83</v>
      </c>
      <c r="B102" t="s">
        <v>2766</v>
      </c>
      <c r="C102">
        <v>85.32</v>
      </c>
      <c r="D102">
        <v>2.38</v>
      </c>
      <c r="E102">
        <v>5.07</v>
      </c>
      <c r="F102">
        <v>0.81</v>
      </c>
      <c r="G102" s="36" t="s">
        <v>1848</v>
      </c>
      <c r="H102" s="36" t="s">
        <v>1848</v>
      </c>
      <c r="I102" s="36" t="s">
        <v>1848</v>
      </c>
      <c r="J102" s="36" t="s">
        <v>1848</v>
      </c>
      <c r="K102" s="3">
        <v>6.42</v>
      </c>
      <c r="L102">
        <f t="shared" si="7"/>
        <v>99.999999999999986</v>
      </c>
    </row>
    <row r="103" spans="1:13" x14ac:dyDescent="0.15">
      <c r="A103">
        <f t="shared" si="8"/>
        <v>84</v>
      </c>
      <c r="B103" t="s">
        <v>2767</v>
      </c>
      <c r="C103">
        <v>89.3</v>
      </c>
      <c r="D103">
        <v>6.71</v>
      </c>
      <c r="E103">
        <v>0.28000000000000003</v>
      </c>
      <c r="F103">
        <v>0.28999999999999998</v>
      </c>
      <c r="G103">
        <v>0.52</v>
      </c>
      <c r="H103" s="36" t="s">
        <v>1848</v>
      </c>
      <c r="I103" s="36" t="s">
        <v>1848</v>
      </c>
      <c r="J103">
        <v>2.9</v>
      </c>
      <c r="K103" s="36" t="s">
        <v>1848</v>
      </c>
      <c r="L103">
        <f t="shared" si="7"/>
        <v>100</v>
      </c>
    </row>
    <row r="104" spans="1:13" x14ac:dyDescent="0.15">
      <c r="A104">
        <f t="shared" si="8"/>
        <v>85</v>
      </c>
      <c r="B104" t="s">
        <v>2768</v>
      </c>
      <c r="C104">
        <v>83.54</v>
      </c>
      <c r="D104">
        <v>9.3000000000000007</v>
      </c>
      <c r="E104">
        <v>6.05</v>
      </c>
      <c r="F104">
        <v>0.49</v>
      </c>
      <c r="G104" s="40">
        <v>0.55000000000000004</v>
      </c>
      <c r="H104" s="41" t="s">
        <v>1848</v>
      </c>
      <c r="I104">
        <v>7.0000000000000007E-2</v>
      </c>
      <c r="J104" s="36" t="s">
        <v>1848</v>
      </c>
      <c r="L104">
        <f t="shared" si="7"/>
        <v>99.999999999999986</v>
      </c>
      <c r="M104" t="s">
        <v>44</v>
      </c>
    </row>
    <row r="105" spans="1:13" x14ac:dyDescent="0.15">
      <c r="A105">
        <f t="shared" si="8"/>
        <v>86</v>
      </c>
      <c r="B105" t="s">
        <v>2769</v>
      </c>
      <c r="C105">
        <v>90.13</v>
      </c>
      <c r="D105">
        <v>8.65</v>
      </c>
      <c r="E105">
        <v>0.38</v>
      </c>
      <c r="F105">
        <v>0.26</v>
      </c>
      <c r="G105" s="40">
        <v>0.52</v>
      </c>
      <c r="H105" s="41" t="s">
        <v>1848</v>
      </c>
      <c r="I105">
        <v>0.06</v>
      </c>
      <c r="J105" s="36" t="s">
        <v>1848</v>
      </c>
      <c r="K105" s="36" t="s">
        <v>1848</v>
      </c>
      <c r="L105">
        <f t="shared" si="7"/>
        <v>100</v>
      </c>
      <c r="M105" t="s">
        <v>44</v>
      </c>
    </row>
    <row r="106" spans="1:13" x14ac:dyDescent="0.15">
      <c r="A106">
        <f t="shared" si="8"/>
        <v>87</v>
      </c>
      <c r="B106" t="s">
        <v>2770</v>
      </c>
      <c r="C106">
        <v>89.66</v>
      </c>
      <c r="D106">
        <v>9.6</v>
      </c>
      <c r="E106">
        <v>0.12</v>
      </c>
      <c r="F106">
        <v>0.2</v>
      </c>
      <c r="G106" s="36" t="s">
        <v>1848</v>
      </c>
      <c r="H106" s="40">
        <v>0.38</v>
      </c>
      <c r="I106">
        <v>0.04</v>
      </c>
      <c r="J106" s="36" t="s">
        <v>1848</v>
      </c>
      <c r="K106" s="36" t="s">
        <v>1848</v>
      </c>
      <c r="L106">
        <f t="shared" si="7"/>
        <v>100</v>
      </c>
      <c r="M106" t="s">
        <v>2109</v>
      </c>
    </row>
    <row r="107" spans="1:13" ht="14" x14ac:dyDescent="0.2">
      <c r="A107">
        <f t="shared" si="8"/>
        <v>88</v>
      </c>
      <c r="B107" t="s">
        <v>2771</v>
      </c>
      <c r="C107">
        <v>98</v>
      </c>
      <c r="D107">
        <v>7.0000000000000007E-2</v>
      </c>
      <c r="E107">
        <v>1.56</v>
      </c>
      <c r="F107">
        <v>0.04</v>
      </c>
      <c r="G107">
        <v>0.28999999999999998</v>
      </c>
      <c r="H107" s="36" t="s">
        <v>1848</v>
      </c>
      <c r="I107">
        <v>0.04</v>
      </c>
      <c r="J107" s="36" t="s">
        <v>1848</v>
      </c>
      <c r="K107" s="36" t="s">
        <v>1848</v>
      </c>
      <c r="L107">
        <f t="shared" si="7"/>
        <v>100.00000000000001</v>
      </c>
    </row>
    <row r="108" spans="1:13" ht="14" x14ac:dyDescent="0.2">
      <c r="A108">
        <f t="shared" si="8"/>
        <v>89</v>
      </c>
      <c r="B108" t="s">
        <v>2772</v>
      </c>
      <c r="C108">
        <v>87.07</v>
      </c>
      <c r="D108">
        <v>0.91</v>
      </c>
      <c r="E108">
        <v>0.75</v>
      </c>
      <c r="F108">
        <v>0.4</v>
      </c>
      <c r="G108" s="36" t="s">
        <v>1848</v>
      </c>
      <c r="H108" s="36" t="s">
        <v>1848</v>
      </c>
      <c r="I108" s="36" t="s">
        <v>1848</v>
      </c>
      <c r="J108" s="36" t="s">
        <v>1848</v>
      </c>
      <c r="K108" s="3">
        <v>10.87</v>
      </c>
      <c r="L108">
        <f t="shared" si="7"/>
        <v>100</v>
      </c>
    </row>
    <row r="109" spans="1:13" x14ac:dyDescent="0.15">
      <c r="A109">
        <f t="shared" si="8"/>
        <v>90</v>
      </c>
      <c r="B109" t="s">
        <v>2773</v>
      </c>
      <c r="C109">
        <v>70.7</v>
      </c>
      <c r="D109">
        <v>7.47</v>
      </c>
      <c r="E109">
        <v>21.44</v>
      </c>
      <c r="F109">
        <v>0.17</v>
      </c>
      <c r="G109" s="36" t="s">
        <v>1848</v>
      </c>
      <c r="H109" s="40">
        <v>0.22</v>
      </c>
      <c r="I109" s="36" t="s">
        <v>1848</v>
      </c>
      <c r="J109" s="36" t="s">
        <v>1848</v>
      </c>
      <c r="K109" s="36" t="s">
        <v>1848</v>
      </c>
      <c r="L109">
        <f t="shared" si="7"/>
        <v>100</v>
      </c>
      <c r="M109" s="8" t="s">
        <v>2109</v>
      </c>
    </row>
    <row r="110" spans="1:13" ht="14" x14ac:dyDescent="0.2">
      <c r="A110">
        <f t="shared" si="8"/>
        <v>91</v>
      </c>
      <c r="B110" t="s">
        <v>2774</v>
      </c>
      <c r="C110">
        <v>80.61</v>
      </c>
      <c r="D110">
        <v>11.05</v>
      </c>
      <c r="E110">
        <v>7.91</v>
      </c>
      <c r="F110">
        <v>0.14000000000000001</v>
      </c>
      <c r="G110">
        <v>0.26</v>
      </c>
      <c r="H110" s="36" t="s">
        <v>1848</v>
      </c>
      <c r="I110">
        <v>0.03</v>
      </c>
      <c r="J110" s="36" t="s">
        <v>1848</v>
      </c>
      <c r="K110" s="36" t="s">
        <v>1848</v>
      </c>
      <c r="L110">
        <f t="shared" si="7"/>
        <v>100</v>
      </c>
    </row>
    <row r="111" spans="1:13" x14ac:dyDescent="0.15">
      <c r="A111">
        <f t="shared" si="8"/>
        <v>92</v>
      </c>
      <c r="B111" t="s">
        <v>2775</v>
      </c>
      <c r="C111">
        <v>69.77</v>
      </c>
      <c r="D111">
        <v>7.19</v>
      </c>
      <c r="E111">
        <v>22.81</v>
      </c>
      <c r="F111">
        <v>0.1</v>
      </c>
      <c r="G111">
        <v>0.13</v>
      </c>
      <c r="H111" s="36" t="s">
        <v>1848</v>
      </c>
      <c r="I111" s="36" t="s">
        <v>1848</v>
      </c>
      <c r="J111" s="36" t="s">
        <v>1848</v>
      </c>
      <c r="K111" s="36" t="s">
        <v>1848</v>
      </c>
      <c r="L111">
        <f t="shared" si="7"/>
        <v>99.999999999999986</v>
      </c>
    </row>
    <row r="112" spans="1:13" ht="14" x14ac:dyDescent="0.2">
      <c r="A112">
        <f t="shared" si="8"/>
        <v>93</v>
      </c>
      <c r="B112" t="s">
        <v>2776</v>
      </c>
      <c r="C112">
        <v>76.400000000000006</v>
      </c>
      <c r="D112">
        <v>21.29</v>
      </c>
      <c r="E112">
        <v>1.18</v>
      </c>
      <c r="F112">
        <v>0.05</v>
      </c>
      <c r="G112">
        <v>1.08</v>
      </c>
      <c r="H112" s="36" t="s">
        <v>1848</v>
      </c>
      <c r="I112" s="36" t="s">
        <v>1848</v>
      </c>
      <c r="J112" s="36" t="s">
        <v>1848</v>
      </c>
      <c r="K112" s="36" t="s">
        <v>1848</v>
      </c>
      <c r="L112">
        <f t="shared" si="7"/>
        <v>100</v>
      </c>
    </row>
    <row r="113" spans="1:13" ht="14" x14ac:dyDescent="0.2">
      <c r="A113">
        <f t="shared" si="8"/>
        <v>94</v>
      </c>
      <c r="B113" t="s">
        <v>2777</v>
      </c>
      <c r="C113">
        <v>89.89</v>
      </c>
      <c r="D113">
        <v>9.35</v>
      </c>
      <c r="E113">
        <v>0.16</v>
      </c>
      <c r="F113">
        <v>0.14000000000000001</v>
      </c>
      <c r="G113">
        <v>0.46</v>
      </c>
      <c r="H113" s="36" t="s">
        <v>1848</v>
      </c>
      <c r="I113" s="36" t="s">
        <v>1848</v>
      </c>
      <c r="J113" s="36" t="s">
        <v>1848</v>
      </c>
      <c r="K113" s="36" t="s">
        <v>1848</v>
      </c>
      <c r="L113">
        <f t="shared" si="7"/>
        <v>99.999999999999986</v>
      </c>
    </row>
    <row r="114" spans="1:13" ht="14" x14ac:dyDescent="0.2">
      <c r="A114">
        <f t="shared" si="8"/>
        <v>95</v>
      </c>
      <c r="B114" t="s">
        <v>2778</v>
      </c>
      <c r="C114">
        <v>88.02</v>
      </c>
      <c r="D114">
        <v>8.6300000000000008</v>
      </c>
      <c r="E114">
        <v>3.12</v>
      </c>
      <c r="F114">
        <v>0.11</v>
      </c>
      <c r="G114">
        <v>0.12</v>
      </c>
      <c r="H114" s="36" t="s">
        <v>1848</v>
      </c>
      <c r="I114" s="36" t="s">
        <v>1848</v>
      </c>
      <c r="J114" s="36" t="s">
        <v>1848</v>
      </c>
      <c r="K114" s="36" t="s">
        <v>1848</v>
      </c>
      <c r="L114">
        <f t="shared" si="7"/>
        <v>100</v>
      </c>
    </row>
    <row r="115" spans="1:13" x14ac:dyDescent="0.15">
      <c r="A115">
        <f t="shared" si="8"/>
        <v>96</v>
      </c>
      <c r="B115" t="s">
        <v>2763</v>
      </c>
      <c r="C115">
        <v>87.69</v>
      </c>
      <c r="D115">
        <v>10.68</v>
      </c>
      <c r="E115">
        <v>1.3</v>
      </c>
      <c r="F115">
        <v>0.33</v>
      </c>
      <c r="G115" s="36" t="s">
        <v>1848</v>
      </c>
      <c r="H115" s="36" t="s">
        <v>1848</v>
      </c>
      <c r="I115" s="36" t="s">
        <v>1848</v>
      </c>
      <c r="J115" s="36" t="s">
        <v>1848</v>
      </c>
      <c r="K115" s="36" t="s">
        <v>1848</v>
      </c>
      <c r="L115">
        <f t="shared" si="7"/>
        <v>100</v>
      </c>
    </row>
    <row r="116" spans="1:13" x14ac:dyDescent="0.15">
      <c r="A116">
        <f t="shared" si="8"/>
        <v>97</v>
      </c>
      <c r="B116" t="s">
        <v>2781</v>
      </c>
      <c r="C116">
        <v>90.19</v>
      </c>
      <c r="D116">
        <v>8.7899999999999991</v>
      </c>
      <c r="E116" s="36" t="s">
        <v>1848</v>
      </c>
      <c r="F116">
        <v>0.21</v>
      </c>
      <c r="G116" s="41" t="s">
        <v>1848</v>
      </c>
      <c r="H116" s="40">
        <v>0.7</v>
      </c>
      <c r="I116">
        <v>0.11</v>
      </c>
      <c r="J116" s="36" t="s">
        <v>1848</v>
      </c>
      <c r="K116" s="36" t="s">
        <v>1848</v>
      </c>
      <c r="L116">
        <f t="shared" si="7"/>
        <v>99.999999999999986</v>
      </c>
      <c r="M116" t="s">
        <v>45</v>
      </c>
    </row>
    <row r="117" spans="1:13" x14ac:dyDescent="0.15">
      <c r="A117">
        <f t="shared" si="8"/>
        <v>98</v>
      </c>
      <c r="B117" t="s">
        <v>2779</v>
      </c>
      <c r="C117">
        <v>88.54</v>
      </c>
      <c r="D117">
        <v>9.2899999999999991</v>
      </c>
      <c r="E117">
        <v>0.34</v>
      </c>
      <c r="F117">
        <v>0.22</v>
      </c>
      <c r="G117" s="41" t="s">
        <v>1848</v>
      </c>
      <c r="H117" s="40">
        <v>1.51</v>
      </c>
      <c r="I117">
        <v>0.1</v>
      </c>
      <c r="J117" s="36" t="s">
        <v>1848</v>
      </c>
      <c r="K117" s="36" t="s">
        <v>1848</v>
      </c>
      <c r="L117">
        <f t="shared" si="7"/>
        <v>100.00000000000001</v>
      </c>
      <c r="M117" t="s">
        <v>45</v>
      </c>
    </row>
    <row r="118" spans="1:13" x14ac:dyDescent="0.15">
      <c r="A118">
        <f t="shared" si="8"/>
        <v>99</v>
      </c>
      <c r="B118" t="s">
        <v>2780</v>
      </c>
      <c r="C118">
        <v>87.25</v>
      </c>
      <c r="D118">
        <v>9.83</v>
      </c>
      <c r="E118">
        <v>1.51</v>
      </c>
      <c r="F118">
        <v>0.17</v>
      </c>
      <c r="G118" s="40">
        <v>1.1100000000000001</v>
      </c>
      <c r="H118" s="41" t="s">
        <v>1848</v>
      </c>
      <c r="I118">
        <v>0.13</v>
      </c>
      <c r="J118" s="36" t="s">
        <v>1848</v>
      </c>
      <c r="K118" s="36" t="s">
        <v>1848</v>
      </c>
      <c r="L118">
        <f t="shared" si="7"/>
        <v>100</v>
      </c>
      <c r="M118" t="s">
        <v>44</v>
      </c>
    </row>
    <row r="119" spans="1:13" x14ac:dyDescent="0.15">
      <c r="A119">
        <f t="shared" si="8"/>
        <v>100</v>
      </c>
      <c r="B119" t="s">
        <v>2782</v>
      </c>
      <c r="C119">
        <v>89.49</v>
      </c>
      <c r="D119">
        <v>0.18</v>
      </c>
      <c r="E119">
        <v>8.8800000000000008</v>
      </c>
      <c r="F119">
        <v>0.13</v>
      </c>
      <c r="G119" s="40">
        <v>0.25</v>
      </c>
      <c r="H119" s="41" t="s">
        <v>1848</v>
      </c>
      <c r="I119" s="36" t="s">
        <v>1848</v>
      </c>
      <c r="J119">
        <v>1.07</v>
      </c>
      <c r="K119" s="36" t="s">
        <v>1848</v>
      </c>
      <c r="L119">
        <f t="shared" si="7"/>
        <v>99.999999999999986</v>
      </c>
      <c r="M119" t="s">
        <v>44</v>
      </c>
    </row>
    <row r="121" spans="1:13" ht="16" x14ac:dyDescent="0.2">
      <c r="A121" s="102" t="s">
        <v>5151</v>
      </c>
    </row>
    <row r="123" spans="1:13" x14ac:dyDescent="0.15">
      <c r="A123" s="1" t="s">
        <v>2319</v>
      </c>
    </row>
    <row r="124" spans="1:13" x14ac:dyDescent="0.15">
      <c r="A124" s="1" t="s">
        <v>1923</v>
      </c>
      <c r="B124" s="16" t="s">
        <v>1271</v>
      </c>
      <c r="C124" s="2" t="s">
        <v>2161</v>
      </c>
      <c r="D124" s="2" t="s">
        <v>2162</v>
      </c>
      <c r="E124" s="2" t="s">
        <v>2164</v>
      </c>
      <c r="F124" s="2" t="s">
        <v>2166</v>
      </c>
      <c r="G124" s="2" t="s">
        <v>2169</v>
      </c>
      <c r="H124" s="2" t="s">
        <v>2170</v>
      </c>
      <c r="I124" s="2" t="s">
        <v>2165</v>
      </c>
      <c r="J124" s="2" t="s">
        <v>2167</v>
      </c>
      <c r="K124" s="2" t="s">
        <v>2163</v>
      </c>
      <c r="L124" s="2" t="s">
        <v>2295</v>
      </c>
      <c r="M124" s="2"/>
    </row>
    <row r="125" spans="1:13" x14ac:dyDescent="0.15">
      <c r="A125">
        <v>101</v>
      </c>
      <c r="B125" t="s">
        <v>2783</v>
      </c>
      <c r="C125">
        <v>90.71</v>
      </c>
      <c r="D125">
        <v>7.47</v>
      </c>
      <c r="E125">
        <v>1.1399999999999999</v>
      </c>
      <c r="F125">
        <v>0.1</v>
      </c>
      <c r="G125" s="39" t="s">
        <v>1848</v>
      </c>
      <c r="H125" s="6">
        <v>0.42</v>
      </c>
      <c r="I125">
        <v>0.16</v>
      </c>
      <c r="J125" s="36" t="s">
        <v>1848</v>
      </c>
      <c r="K125" s="36" t="s">
        <v>1848</v>
      </c>
      <c r="L125">
        <f t="shared" ref="L125:L144" si="9">SUM(C125:K125)</f>
        <v>99.999999999999986</v>
      </c>
      <c r="M125" t="s">
        <v>45</v>
      </c>
    </row>
    <row r="126" spans="1:13" x14ac:dyDescent="0.15">
      <c r="A126">
        <f>A125+1</f>
        <v>102</v>
      </c>
      <c r="B126" t="s">
        <v>2784</v>
      </c>
      <c r="C126">
        <v>94.11</v>
      </c>
      <c r="D126">
        <v>1.21</v>
      </c>
      <c r="E126">
        <v>1.35</v>
      </c>
      <c r="F126">
        <v>0.1</v>
      </c>
      <c r="G126">
        <v>0.95</v>
      </c>
      <c r="H126" s="36" t="s">
        <v>1848</v>
      </c>
      <c r="I126">
        <v>0.49</v>
      </c>
      <c r="J126">
        <v>1.79</v>
      </c>
      <c r="K126" s="36" t="s">
        <v>1848</v>
      </c>
      <c r="L126">
        <f t="shared" si="9"/>
        <v>99.999999999999986</v>
      </c>
    </row>
    <row r="127" spans="1:13" x14ac:dyDescent="0.15">
      <c r="A127">
        <f t="shared" ref="A127:A144" si="10">A126+1</f>
        <v>103</v>
      </c>
      <c r="B127" t="s">
        <v>882</v>
      </c>
      <c r="C127">
        <v>95.16</v>
      </c>
      <c r="D127">
        <v>0.68</v>
      </c>
      <c r="E127">
        <v>2.1800000000000002</v>
      </c>
      <c r="F127">
        <v>0.14000000000000001</v>
      </c>
      <c r="G127">
        <v>0.32</v>
      </c>
      <c r="H127" s="36" t="s">
        <v>1848</v>
      </c>
      <c r="I127">
        <v>7.0000000000000007E-2</v>
      </c>
      <c r="J127">
        <v>1.45</v>
      </c>
      <c r="K127" s="36" t="s">
        <v>1848</v>
      </c>
      <c r="L127">
        <f t="shared" si="9"/>
        <v>100</v>
      </c>
    </row>
    <row r="128" spans="1:13" ht="14" x14ac:dyDescent="0.2">
      <c r="A128">
        <f t="shared" si="10"/>
        <v>104</v>
      </c>
      <c r="B128" t="s">
        <v>883</v>
      </c>
      <c r="C128">
        <v>89.06</v>
      </c>
      <c r="D128">
        <v>7.25</v>
      </c>
      <c r="E128">
        <v>3.29</v>
      </c>
      <c r="F128">
        <v>0.13</v>
      </c>
      <c r="G128">
        <v>0.2</v>
      </c>
      <c r="H128" s="36" t="s">
        <v>1848</v>
      </c>
      <c r="I128">
        <v>7.0000000000000007E-2</v>
      </c>
      <c r="J128" s="36" t="s">
        <v>1848</v>
      </c>
      <c r="K128" s="36" t="s">
        <v>1848</v>
      </c>
      <c r="L128">
        <f t="shared" si="9"/>
        <v>100</v>
      </c>
    </row>
    <row r="129" spans="1:13" x14ac:dyDescent="0.15">
      <c r="A129">
        <f t="shared" si="10"/>
        <v>105</v>
      </c>
      <c r="B129" t="s">
        <v>884</v>
      </c>
      <c r="C129">
        <v>92.48</v>
      </c>
      <c r="D129">
        <v>6.17</v>
      </c>
      <c r="E129">
        <v>0.7</v>
      </c>
      <c r="F129">
        <v>0.06</v>
      </c>
      <c r="G129">
        <v>0.59</v>
      </c>
      <c r="H129" s="36" t="s">
        <v>1848</v>
      </c>
      <c r="I129" s="36" t="s">
        <v>1848</v>
      </c>
      <c r="J129" s="36" t="s">
        <v>1848</v>
      </c>
      <c r="K129" s="36" t="s">
        <v>1848</v>
      </c>
      <c r="L129">
        <f t="shared" si="9"/>
        <v>100.00000000000001</v>
      </c>
    </row>
    <row r="130" spans="1:13" x14ac:dyDescent="0.15">
      <c r="A130">
        <f t="shared" si="10"/>
        <v>106</v>
      </c>
      <c r="B130" t="s">
        <v>885</v>
      </c>
      <c r="C130">
        <v>86.71</v>
      </c>
      <c r="D130">
        <v>8.5399999999999991</v>
      </c>
      <c r="E130">
        <v>4.37</v>
      </c>
      <c r="F130">
        <v>0.14000000000000001</v>
      </c>
      <c r="G130">
        <v>0.2</v>
      </c>
      <c r="H130" s="36" t="s">
        <v>1848</v>
      </c>
      <c r="I130">
        <v>0.04</v>
      </c>
      <c r="J130" s="36" t="s">
        <v>1848</v>
      </c>
      <c r="K130" s="36" t="s">
        <v>1848</v>
      </c>
      <c r="L130">
        <f t="shared" si="9"/>
        <v>100.00000000000001</v>
      </c>
    </row>
    <row r="131" spans="1:13" x14ac:dyDescent="0.15">
      <c r="A131">
        <f t="shared" si="10"/>
        <v>107</v>
      </c>
      <c r="B131" t="s">
        <v>886</v>
      </c>
      <c r="C131">
        <v>87.9</v>
      </c>
      <c r="D131">
        <v>7.48</v>
      </c>
      <c r="E131">
        <v>3.83</v>
      </c>
      <c r="F131">
        <v>0.1</v>
      </c>
      <c r="G131">
        <v>0.53</v>
      </c>
      <c r="H131" s="36" t="s">
        <v>1848</v>
      </c>
      <c r="I131">
        <v>0.16</v>
      </c>
      <c r="J131" s="36" t="s">
        <v>1848</v>
      </c>
      <c r="K131" s="36" t="s">
        <v>1848</v>
      </c>
      <c r="L131">
        <f t="shared" si="9"/>
        <v>100</v>
      </c>
    </row>
    <row r="132" spans="1:13" x14ac:dyDescent="0.15">
      <c r="A132">
        <f t="shared" si="10"/>
        <v>108</v>
      </c>
      <c r="B132" t="s">
        <v>887</v>
      </c>
      <c r="C132">
        <v>88.16</v>
      </c>
      <c r="D132">
        <v>8.3000000000000007</v>
      </c>
      <c r="E132">
        <v>2.82</v>
      </c>
      <c r="F132">
        <v>0.15</v>
      </c>
      <c r="G132">
        <v>0.45</v>
      </c>
      <c r="H132" s="36" t="s">
        <v>1848</v>
      </c>
      <c r="I132">
        <v>0.12</v>
      </c>
      <c r="J132" s="36" t="s">
        <v>1848</v>
      </c>
      <c r="K132" s="36" t="s">
        <v>1848</v>
      </c>
      <c r="L132">
        <f t="shared" si="9"/>
        <v>100</v>
      </c>
    </row>
    <row r="133" spans="1:13" x14ac:dyDescent="0.15">
      <c r="A133">
        <f t="shared" si="10"/>
        <v>109</v>
      </c>
      <c r="B133" t="s">
        <v>888</v>
      </c>
      <c r="C133">
        <v>88.16</v>
      </c>
      <c r="D133">
        <v>10.050000000000001</v>
      </c>
      <c r="E133">
        <v>0.6</v>
      </c>
      <c r="F133">
        <v>0.34</v>
      </c>
      <c r="G133">
        <v>0.76</v>
      </c>
      <c r="H133" s="36" t="s">
        <v>1848</v>
      </c>
      <c r="I133">
        <v>0.09</v>
      </c>
      <c r="J133" s="36" t="s">
        <v>1848</v>
      </c>
      <c r="K133" s="36" t="s">
        <v>1848</v>
      </c>
      <c r="L133">
        <f t="shared" si="9"/>
        <v>100</v>
      </c>
    </row>
    <row r="134" spans="1:13" x14ac:dyDescent="0.15">
      <c r="A134">
        <f t="shared" si="10"/>
        <v>110</v>
      </c>
      <c r="B134" t="s">
        <v>889</v>
      </c>
      <c r="C134">
        <v>83.8</v>
      </c>
      <c r="D134">
        <v>13.42</v>
      </c>
      <c r="E134">
        <v>1.27</v>
      </c>
      <c r="F134">
        <v>0.26</v>
      </c>
      <c r="G134">
        <v>1.17</v>
      </c>
      <c r="H134" s="36" t="s">
        <v>1848</v>
      </c>
      <c r="I134">
        <v>0.08</v>
      </c>
      <c r="J134" s="36" t="s">
        <v>1848</v>
      </c>
      <c r="K134" s="36" t="s">
        <v>1848</v>
      </c>
      <c r="L134">
        <f t="shared" si="9"/>
        <v>100</v>
      </c>
    </row>
    <row r="135" spans="1:13" ht="14" x14ac:dyDescent="0.2">
      <c r="A135">
        <f t="shared" si="10"/>
        <v>111</v>
      </c>
      <c r="B135" t="s">
        <v>890</v>
      </c>
      <c r="C135">
        <v>92.97</v>
      </c>
      <c r="D135">
        <v>4.4400000000000004</v>
      </c>
      <c r="E135">
        <v>1.44</v>
      </c>
      <c r="F135">
        <v>0.05</v>
      </c>
      <c r="G135" s="12">
        <v>0.23</v>
      </c>
      <c r="H135" s="36" t="s">
        <v>1848</v>
      </c>
      <c r="I135">
        <v>0.2</v>
      </c>
      <c r="J135">
        <v>0.65</v>
      </c>
      <c r="K135" s="36" t="s">
        <v>1848</v>
      </c>
      <c r="L135">
        <f t="shared" si="9"/>
        <v>99.98</v>
      </c>
      <c r="M135" t="s">
        <v>2320</v>
      </c>
    </row>
    <row r="136" spans="1:13" x14ac:dyDescent="0.15">
      <c r="A136">
        <f t="shared" si="10"/>
        <v>112</v>
      </c>
      <c r="B136" t="s">
        <v>891</v>
      </c>
      <c r="C136">
        <v>88.15</v>
      </c>
      <c r="D136">
        <v>10.48</v>
      </c>
      <c r="E136">
        <v>0.13</v>
      </c>
      <c r="F136">
        <v>7.0000000000000007E-2</v>
      </c>
      <c r="G136">
        <v>1.02</v>
      </c>
      <c r="H136" s="36" t="s">
        <v>1848</v>
      </c>
      <c r="I136">
        <v>0.15</v>
      </c>
      <c r="J136" s="36" t="s">
        <v>1848</v>
      </c>
      <c r="K136" s="36" t="s">
        <v>1848</v>
      </c>
      <c r="L136">
        <f t="shared" si="9"/>
        <v>100</v>
      </c>
    </row>
    <row r="137" spans="1:13" ht="14" x14ac:dyDescent="0.2">
      <c r="A137">
        <f t="shared" si="10"/>
        <v>113</v>
      </c>
      <c r="B137" t="s">
        <v>892</v>
      </c>
      <c r="C137">
        <v>93.91</v>
      </c>
      <c r="D137">
        <v>4.6900000000000004</v>
      </c>
      <c r="E137">
        <v>0.87</v>
      </c>
      <c r="F137">
        <v>7.0000000000000007E-2</v>
      </c>
      <c r="G137">
        <v>0.42</v>
      </c>
      <c r="H137" s="36" t="s">
        <v>1848</v>
      </c>
      <c r="I137">
        <v>0.04</v>
      </c>
      <c r="J137" s="36" t="s">
        <v>1848</v>
      </c>
      <c r="K137" s="36" t="s">
        <v>1848</v>
      </c>
      <c r="L137">
        <f t="shared" si="9"/>
        <v>100</v>
      </c>
    </row>
    <row r="138" spans="1:13" x14ac:dyDescent="0.15">
      <c r="A138">
        <f t="shared" si="10"/>
        <v>114</v>
      </c>
      <c r="B138" t="s">
        <v>893</v>
      </c>
      <c r="C138">
        <v>89.02</v>
      </c>
      <c r="D138">
        <v>8.6300000000000008</v>
      </c>
      <c r="E138">
        <v>0.94</v>
      </c>
      <c r="F138">
        <v>0.16</v>
      </c>
      <c r="G138">
        <v>1.08</v>
      </c>
      <c r="H138" s="36" t="s">
        <v>1848</v>
      </c>
      <c r="I138">
        <v>0.17</v>
      </c>
      <c r="J138" s="36" t="s">
        <v>1848</v>
      </c>
      <c r="K138" s="36" t="s">
        <v>1848</v>
      </c>
      <c r="L138">
        <f t="shared" si="9"/>
        <v>99.999999999999986</v>
      </c>
    </row>
    <row r="139" spans="1:13" x14ac:dyDescent="0.15">
      <c r="A139">
        <f t="shared" si="10"/>
        <v>115</v>
      </c>
      <c r="B139" t="s">
        <v>894</v>
      </c>
      <c r="C139">
        <v>98.42</v>
      </c>
      <c r="D139">
        <v>1.26</v>
      </c>
      <c r="E139" s="36" t="s">
        <v>1848</v>
      </c>
      <c r="F139">
        <v>0.23</v>
      </c>
      <c r="G139">
        <v>0.09</v>
      </c>
      <c r="H139" s="36" t="s">
        <v>1848</v>
      </c>
      <c r="I139" s="36" t="s">
        <v>1848</v>
      </c>
      <c r="J139" s="36" t="s">
        <v>1848</v>
      </c>
      <c r="K139" s="36" t="s">
        <v>1848</v>
      </c>
      <c r="L139">
        <f t="shared" si="9"/>
        <v>100.00000000000001</v>
      </c>
    </row>
    <row r="140" spans="1:13" ht="14" x14ac:dyDescent="0.2">
      <c r="A140">
        <f t="shared" si="10"/>
        <v>116</v>
      </c>
      <c r="B140" t="s">
        <v>895</v>
      </c>
      <c r="C140">
        <v>82.98</v>
      </c>
      <c r="D140">
        <v>9.77</v>
      </c>
      <c r="E140">
        <v>0.51</v>
      </c>
      <c r="F140">
        <v>0.18</v>
      </c>
      <c r="G140" s="36" t="s">
        <v>1848</v>
      </c>
      <c r="H140" s="36" t="s">
        <v>1848</v>
      </c>
      <c r="I140" s="36" t="s">
        <v>1848</v>
      </c>
      <c r="J140" s="36" t="s">
        <v>1848</v>
      </c>
      <c r="K140" s="3">
        <v>6.56</v>
      </c>
      <c r="L140">
        <f t="shared" si="9"/>
        <v>100.00000000000001</v>
      </c>
    </row>
    <row r="141" spans="1:13" ht="14" x14ac:dyDescent="0.2">
      <c r="A141">
        <f t="shared" si="10"/>
        <v>117</v>
      </c>
      <c r="B141" t="s">
        <v>896</v>
      </c>
      <c r="C141">
        <v>96.12</v>
      </c>
      <c r="D141">
        <v>2.41</v>
      </c>
      <c r="E141">
        <v>0.21</v>
      </c>
      <c r="F141">
        <v>1.1599999999999999</v>
      </c>
      <c r="G141" s="36" t="s">
        <v>1848</v>
      </c>
      <c r="H141" s="36" t="s">
        <v>1848</v>
      </c>
      <c r="I141">
        <v>0.1</v>
      </c>
      <c r="J141" s="36" t="s">
        <v>1848</v>
      </c>
      <c r="K141" s="36" t="s">
        <v>1848</v>
      </c>
      <c r="L141">
        <f t="shared" si="9"/>
        <v>99.999999999999986</v>
      </c>
    </row>
    <row r="142" spans="1:13" x14ac:dyDescent="0.15">
      <c r="A142">
        <f t="shared" si="10"/>
        <v>118</v>
      </c>
      <c r="B142" t="s">
        <v>897</v>
      </c>
      <c r="C142">
        <v>93.67</v>
      </c>
      <c r="D142">
        <v>1.96</v>
      </c>
      <c r="E142">
        <v>0.1</v>
      </c>
      <c r="F142">
        <v>0.08</v>
      </c>
      <c r="G142" s="36" t="s">
        <v>1848</v>
      </c>
      <c r="H142" s="36" t="s">
        <v>1848</v>
      </c>
      <c r="I142">
        <v>0.02</v>
      </c>
      <c r="J142" s="36" t="s">
        <v>1848</v>
      </c>
      <c r="K142" s="3">
        <v>4.17</v>
      </c>
      <c r="L142">
        <f t="shared" si="9"/>
        <v>99.999999999999986</v>
      </c>
    </row>
    <row r="143" spans="1:13" x14ac:dyDescent="0.15">
      <c r="A143">
        <f t="shared" si="10"/>
        <v>119</v>
      </c>
      <c r="B143" t="s">
        <v>898</v>
      </c>
      <c r="C143">
        <v>90.19</v>
      </c>
      <c r="D143">
        <v>3.41</v>
      </c>
      <c r="E143">
        <v>0.9</v>
      </c>
      <c r="F143">
        <v>0.2</v>
      </c>
      <c r="G143" s="36" t="s">
        <v>1848</v>
      </c>
      <c r="H143" s="36" t="s">
        <v>1848</v>
      </c>
      <c r="I143">
        <v>0.38</v>
      </c>
      <c r="J143" s="36" t="s">
        <v>1848</v>
      </c>
      <c r="K143" s="3">
        <v>4.92</v>
      </c>
      <c r="L143">
        <f t="shared" si="9"/>
        <v>100</v>
      </c>
    </row>
    <row r="144" spans="1:13" ht="14" x14ac:dyDescent="0.2">
      <c r="A144">
        <f t="shared" si="10"/>
        <v>120</v>
      </c>
      <c r="B144" t="s">
        <v>899</v>
      </c>
      <c r="C144">
        <v>89.33</v>
      </c>
      <c r="D144">
        <v>6.84</v>
      </c>
      <c r="E144">
        <v>0.5</v>
      </c>
      <c r="F144">
        <v>7.0000000000000007E-2</v>
      </c>
      <c r="G144" s="36" t="s">
        <v>1848</v>
      </c>
      <c r="H144" s="36" t="s">
        <v>1848</v>
      </c>
      <c r="I144">
        <v>0.08</v>
      </c>
      <c r="J144" s="36" t="s">
        <v>1848</v>
      </c>
      <c r="K144" s="3">
        <v>3.18</v>
      </c>
      <c r="L144">
        <f t="shared" si="9"/>
        <v>100</v>
      </c>
    </row>
    <row r="146" spans="1:13" ht="16" x14ac:dyDescent="0.2">
      <c r="A146" s="102" t="s">
        <v>5152</v>
      </c>
    </row>
    <row r="148" spans="1:13" x14ac:dyDescent="0.15">
      <c r="A148" s="1" t="s">
        <v>2321</v>
      </c>
    </row>
    <row r="149" spans="1:13" x14ac:dyDescent="0.15">
      <c r="A149" s="1" t="s">
        <v>1923</v>
      </c>
      <c r="B149" s="16" t="s">
        <v>1271</v>
      </c>
      <c r="C149" s="2" t="s">
        <v>2161</v>
      </c>
      <c r="D149" s="2" t="s">
        <v>2162</v>
      </c>
      <c r="E149" s="2" t="s">
        <v>2164</v>
      </c>
      <c r="F149" s="2" t="s">
        <v>2166</v>
      </c>
      <c r="G149" s="2" t="s">
        <v>2169</v>
      </c>
      <c r="H149" s="2" t="s">
        <v>2165</v>
      </c>
      <c r="I149" s="2" t="s">
        <v>2163</v>
      </c>
      <c r="J149" s="2" t="s">
        <v>2307</v>
      </c>
      <c r="K149" s="2" t="s">
        <v>900</v>
      </c>
      <c r="L149" s="2" t="s">
        <v>2295</v>
      </c>
      <c r="M149" s="2"/>
    </row>
    <row r="150" spans="1:13" ht="14" x14ac:dyDescent="0.2">
      <c r="A150">
        <v>121</v>
      </c>
      <c r="B150" t="s">
        <v>901</v>
      </c>
      <c r="C150">
        <v>25</v>
      </c>
      <c r="D150">
        <v>10.44</v>
      </c>
      <c r="E150">
        <v>12.83</v>
      </c>
      <c r="F150">
        <v>0.24</v>
      </c>
      <c r="G150" s="36" t="s">
        <v>1848</v>
      </c>
      <c r="H150">
        <v>51.49</v>
      </c>
      <c r="I150" s="36" t="s">
        <v>1848</v>
      </c>
      <c r="J150" s="36" t="s">
        <v>1848</v>
      </c>
      <c r="K150" s="36" t="s">
        <v>1848</v>
      </c>
      <c r="L150">
        <f>SUM(C150:K150)</f>
        <v>100</v>
      </c>
      <c r="M150" s="36"/>
    </row>
    <row r="151" spans="1:13" ht="14" x14ac:dyDescent="0.2">
      <c r="A151">
        <f>A150+1</f>
        <v>122</v>
      </c>
      <c r="B151" t="s">
        <v>902</v>
      </c>
      <c r="C151">
        <v>87.54</v>
      </c>
      <c r="D151">
        <v>4.9800000000000004</v>
      </c>
      <c r="E151">
        <v>1.51</v>
      </c>
      <c r="F151">
        <v>0.22</v>
      </c>
      <c r="G151" s="36" t="s">
        <v>1848</v>
      </c>
      <c r="H151">
        <v>0.03</v>
      </c>
      <c r="I151">
        <v>5.72</v>
      </c>
      <c r="J151" s="36" t="s">
        <v>1848</v>
      </c>
      <c r="K151" s="36" t="s">
        <v>1848</v>
      </c>
      <c r="L151">
        <f t="shared" ref="L151:L169" si="11">SUM(C151:K151)</f>
        <v>100.00000000000001</v>
      </c>
    </row>
    <row r="152" spans="1:13" x14ac:dyDescent="0.15">
      <c r="A152">
        <f t="shared" ref="A152:A169" si="12">A151+1</f>
        <v>123</v>
      </c>
      <c r="B152" t="s">
        <v>903</v>
      </c>
      <c r="C152">
        <v>86.47</v>
      </c>
      <c r="D152">
        <v>12.78</v>
      </c>
      <c r="E152">
        <v>0.2</v>
      </c>
      <c r="F152">
        <v>0.12</v>
      </c>
      <c r="G152">
        <v>0.43</v>
      </c>
      <c r="H152" s="36" t="s">
        <v>1848</v>
      </c>
      <c r="I152" s="36" t="s">
        <v>1848</v>
      </c>
      <c r="J152" s="36" t="s">
        <v>1848</v>
      </c>
      <c r="K152" s="36" t="s">
        <v>1848</v>
      </c>
      <c r="L152">
        <f t="shared" si="11"/>
        <v>100.00000000000001</v>
      </c>
    </row>
    <row r="153" spans="1:13" x14ac:dyDescent="0.15">
      <c r="A153">
        <f t="shared" si="12"/>
        <v>124</v>
      </c>
      <c r="B153" t="s">
        <v>904</v>
      </c>
      <c r="C153">
        <v>87.47</v>
      </c>
      <c r="D153">
        <v>11.89</v>
      </c>
      <c r="E153" s="36" t="s">
        <v>1848</v>
      </c>
      <c r="F153">
        <v>0.15</v>
      </c>
      <c r="G153">
        <v>0.49</v>
      </c>
      <c r="H153" s="36" t="s">
        <v>1848</v>
      </c>
      <c r="I153" s="36" t="s">
        <v>1848</v>
      </c>
      <c r="J153" s="36" t="s">
        <v>1848</v>
      </c>
      <c r="K153" s="36" t="s">
        <v>1848</v>
      </c>
      <c r="L153">
        <f t="shared" si="11"/>
        <v>100</v>
      </c>
    </row>
    <row r="154" spans="1:13" x14ac:dyDescent="0.15">
      <c r="A154">
        <f t="shared" si="12"/>
        <v>125</v>
      </c>
      <c r="B154" t="s">
        <v>905</v>
      </c>
      <c r="C154">
        <v>88.37</v>
      </c>
      <c r="D154">
        <v>11.15</v>
      </c>
      <c r="E154" s="36" t="s">
        <v>1848</v>
      </c>
      <c r="F154">
        <v>0.11</v>
      </c>
      <c r="G154">
        <v>0.37</v>
      </c>
      <c r="H154" s="36" t="s">
        <v>1848</v>
      </c>
      <c r="I154" s="36" t="s">
        <v>1848</v>
      </c>
      <c r="J154" s="36" t="s">
        <v>1848</v>
      </c>
      <c r="K154" s="36" t="s">
        <v>1848</v>
      </c>
      <c r="L154">
        <f t="shared" si="11"/>
        <v>100.00000000000001</v>
      </c>
    </row>
    <row r="155" spans="1:13" x14ac:dyDescent="0.15">
      <c r="A155">
        <f t="shared" si="12"/>
        <v>126</v>
      </c>
      <c r="B155" t="s">
        <v>906</v>
      </c>
      <c r="C155">
        <v>87.47</v>
      </c>
      <c r="D155">
        <v>11.24</v>
      </c>
      <c r="E155">
        <v>0.52</v>
      </c>
      <c r="F155">
        <v>0.32</v>
      </c>
      <c r="G155">
        <v>0.45</v>
      </c>
      <c r="H155" s="36" t="s">
        <v>1848</v>
      </c>
      <c r="I155" s="36" t="s">
        <v>1848</v>
      </c>
      <c r="J155" s="36" t="s">
        <v>1848</v>
      </c>
      <c r="K155" s="36" t="s">
        <v>1848</v>
      </c>
      <c r="L155">
        <f t="shared" si="11"/>
        <v>99.999999999999986</v>
      </c>
    </row>
    <row r="156" spans="1:13" x14ac:dyDescent="0.15">
      <c r="A156">
        <f t="shared" si="12"/>
        <v>127</v>
      </c>
      <c r="B156" t="s">
        <v>907</v>
      </c>
      <c r="C156">
        <v>87.56</v>
      </c>
      <c r="D156">
        <v>11.91</v>
      </c>
      <c r="E156" s="36" t="s">
        <v>1848</v>
      </c>
      <c r="F156">
        <v>0.25</v>
      </c>
      <c r="G156">
        <v>0.28000000000000003</v>
      </c>
      <c r="H156" s="36" t="s">
        <v>1848</v>
      </c>
      <c r="I156" s="36" t="s">
        <v>1848</v>
      </c>
      <c r="J156" s="36" t="s">
        <v>1848</v>
      </c>
      <c r="K156" s="36" t="s">
        <v>1848</v>
      </c>
      <c r="L156">
        <f t="shared" si="11"/>
        <v>100</v>
      </c>
    </row>
    <row r="157" spans="1:13" x14ac:dyDescent="0.15">
      <c r="A157">
        <f t="shared" si="12"/>
        <v>128</v>
      </c>
      <c r="B157" t="s">
        <v>908</v>
      </c>
      <c r="C157">
        <v>91.35</v>
      </c>
      <c r="D157">
        <v>8.52</v>
      </c>
      <c r="E157" s="36" t="s">
        <v>1848</v>
      </c>
      <c r="F157">
        <v>0.06</v>
      </c>
      <c r="G157">
        <v>7.0000000000000007E-2</v>
      </c>
      <c r="H157" s="36" t="s">
        <v>1848</v>
      </c>
      <c r="I157" s="36" t="s">
        <v>1848</v>
      </c>
      <c r="J157" s="36" t="s">
        <v>1848</v>
      </c>
      <c r="K157" s="36" t="s">
        <v>1848</v>
      </c>
      <c r="L157">
        <f t="shared" si="11"/>
        <v>99.999999999999986</v>
      </c>
    </row>
    <row r="158" spans="1:13" x14ac:dyDescent="0.15">
      <c r="A158">
        <f t="shared" si="12"/>
        <v>129</v>
      </c>
      <c r="B158" t="s">
        <v>909</v>
      </c>
      <c r="C158">
        <v>87.71</v>
      </c>
      <c r="D158">
        <v>11.89</v>
      </c>
      <c r="E158" s="36" t="s">
        <v>1848</v>
      </c>
      <c r="F158">
        <v>0.14000000000000001</v>
      </c>
      <c r="G158">
        <v>0.26</v>
      </c>
      <c r="H158" s="36" t="s">
        <v>1848</v>
      </c>
      <c r="I158" s="36" t="s">
        <v>1848</v>
      </c>
      <c r="J158" s="36" t="s">
        <v>1848</v>
      </c>
      <c r="K158" s="36" t="s">
        <v>1848</v>
      </c>
      <c r="L158">
        <f t="shared" si="11"/>
        <v>100</v>
      </c>
    </row>
    <row r="159" spans="1:13" x14ac:dyDescent="0.15">
      <c r="A159">
        <f t="shared" si="12"/>
        <v>130</v>
      </c>
      <c r="B159" t="s">
        <v>910</v>
      </c>
      <c r="C159">
        <v>88.71</v>
      </c>
      <c r="D159">
        <v>10.62</v>
      </c>
      <c r="E159" s="36" t="s">
        <v>1848</v>
      </c>
      <c r="F159">
        <v>0.11</v>
      </c>
      <c r="G159">
        <v>0.56000000000000005</v>
      </c>
      <c r="H159" s="36" t="s">
        <v>1848</v>
      </c>
      <c r="I159" s="36" t="s">
        <v>1848</v>
      </c>
      <c r="J159" s="36" t="s">
        <v>1848</v>
      </c>
      <c r="K159" s="36" t="s">
        <v>1848</v>
      </c>
      <c r="L159">
        <f t="shared" si="11"/>
        <v>100</v>
      </c>
    </row>
    <row r="160" spans="1:13" ht="14" x14ac:dyDescent="0.2">
      <c r="A160">
        <f t="shared" si="12"/>
        <v>131</v>
      </c>
      <c r="B160" t="s">
        <v>1948</v>
      </c>
      <c r="C160">
        <v>86.52</v>
      </c>
      <c r="D160">
        <v>12.96</v>
      </c>
      <c r="E160" s="36" t="s">
        <v>1848</v>
      </c>
      <c r="F160">
        <v>0.17</v>
      </c>
      <c r="G160">
        <v>0.35</v>
      </c>
      <c r="H160" s="36" t="s">
        <v>1848</v>
      </c>
      <c r="I160" s="36" t="s">
        <v>1848</v>
      </c>
      <c r="J160" s="36" t="s">
        <v>1848</v>
      </c>
      <c r="K160" s="36" t="s">
        <v>1848</v>
      </c>
      <c r="L160">
        <f t="shared" si="11"/>
        <v>99.999999999999986</v>
      </c>
    </row>
    <row r="161" spans="1:12" ht="14" x14ac:dyDescent="0.2">
      <c r="A161">
        <f t="shared" si="12"/>
        <v>132</v>
      </c>
      <c r="B161" t="s">
        <v>1949</v>
      </c>
      <c r="C161">
        <v>87.79</v>
      </c>
      <c r="D161">
        <v>10.15</v>
      </c>
      <c r="E161">
        <v>1.57</v>
      </c>
      <c r="F161">
        <v>0.21</v>
      </c>
      <c r="G161">
        <v>0.28000000000000003</v>
      </c>
      <c r="H161" s="36" t="s">
        <v>1848</v>
      </c>
      <c r="I161" s="36" t="s">
        <v>1848</v>
      </c>
      <c r="J161" s="36" t="s">
        <v>1848</v>
      </c>
      <c r="K161" s="36" t="s">
        <v>1848</v>
      </c>
      <c r="L161">
        <f t="shared" si="11"/>
        <v>100</v>
      </c>
    </row>
    <row r="162" spans="1:12" x14ac:dyDescent="0.15">
      <c r="A162">
        <f t="shared" si="12"/>
        <v>133</v>
      </c>
      <c r="B162" t="s">
        <v>1950</v>
      </c>
      <c r="C162">
        <v>95.66</v>
      </c>
      <c r="D162">
        <v>1.63</v>
      </c>
      <c r="E162">
        <v>0.14000000000000001</v>
      </c>
      <c r="F162">
        <v>2.33</v>
      </c>
      <c r="G162">
        <v>0.24</v>
      </c>
      <c r="H162" s="36" t="s">
        <v>1848</v>
      </c>
      <c r="I162" s="36" t="s">
        <v>1848</v>
      </c>
      <c r="J162" s="36" t="s">
        <v>1848</v>
      </c>
      <c r="K162" s="36" t="s">
        <v>1848</v>
      </c>
      <c r="L162">
        <f t="shared" si="11"/>
        <v>99.999999999999986</v>
      </c>
    </row>
    <row r="163" spans="1:12" ht="14" x14ac:dyDescent="0.2">
      <c r="A163">
        <f t="shared" si="12"/>
        <v>134</v>
      </c>
      <c r="B163" t="s">
        <v>1951</v>
      </c>
      <c r="C163">
        <v>84.36</v>
      </c>
      <c r="D163">
        <v>15.14</v>
      </c>
      <c r="E163" s="36" t="s">
        <v>1848</v>
      </c>
      <c r="F163">
        <v>0.5</v>
      </c>
      <c r="G163" s="36" t="s">
        <v>1848</v>
      </c>
      <c r="H163" s="36" t="s">
        <v>1848</v>
      </c>
      <c r="I163" s="36" t="s">
        <v>1848</v>
      </c>
      <c r="J163" s="36" t="s">
        <v>1848</v>
      </c>
      <c r="K163" s="36" t="s">
        <v>1848</v>
      </c>
      <c r="L163">
        <f t="shared" si="11"/>
        <v>100</v>
      </c>
    </row>
    <row r="164" spans="1:12" ht="14" x14ac:dyDescent="0.2">
      <c r="A164">
        <f t="shared" si="12"/>
        <v>135</v>
      </c>
      <c r="B164" t="s">
        <v>1952</v>
      </c>
      <c r="C164" s="36" t="s">
        <v>1848</v>
      </c>
      <c r="D164" s="36" t="s">
        <v>1848</v>
      </c>
      <c r="E164" s="36" t="s">
        <v>1848</v>
      </c>
      <c r="F164" s="36" t="s">
        <v>1848</v>
      </c>
      <c r="G164" s="36" t="s">
        <v>1848</v>
      </c>
      <c r="H164" s="5">
        <v>14.17</v>
      </c>
      <c r="I164" s="36" t="s">
        <v>1848</v>
      </c>
      <c r="J164">
        <v>84.56</v>
      </c>
      <c r="K164">
        <v>0.92</v>
      </c>
      <c r="L164">
        <f>SUM(C164:K164)</f>
        <v>99.65</v>
      </c>
    </row>
    <row r="165" spans="1:12" x14ac:dyDescent="0.15">
      <c r="A165">
        <f t="shared" si="12"/>
        <v>136</v>
      </c>
      <c r="B165" t="s">
        <v>1953</v>
      </c>
      <c r="C165">
        <v>84.79</v>
      </c>
      <c r="D165">
        <v>10.72</v>
      </c>
      <c r="E165">
        <v>3.6</v>
      </c>
      <c r="F165">
        <v>0.16</v>
      </c>
      <c r="G165">
        <v>0.67</v>
      </c>
      <c r="H165">
        <v>0.06</v>
      </c>
      <c r="I165" s="36" t="s">
        <v>1848</v>
      </c>
      <c r="J165" s="36" t="s">
        <v>1848</v>
      </c>
      <c r="K165" s="36" t="s">
        <v>1848</v>
      </c>
      <c r="L165">
        <f t="shared" si="11"/>
        <v>100</v>
      </c>
    </row>
    <row r="166" spans="1:12" x14ac:dyDescent="0.15">
      <c r="A166" s="12">
        <f t="shared" si="12"/>
        <v>137</v>
      </c>
      <c r="B166" t="s">
        <v>1954</v>
      </c>
      <c r="C166">
        <v>88.37</v>
      </c>
      <c r="D166">
        <v>1.46</v>
      </c>
      <c r="E166">
        <v>0.31</v>
      </c>
      <c r="F166">
        <v>0.19</v>
      </c>
      <c r="G166" s="36" t="s">
        <v>1848</v>
      </c>
      <c r="H166">
        <v>7.0000000000000007E-2</v>
      </c>
      <c r="I166">
        <v>9.6</v>
      </c>
      <c r="J166" s="36" t="s">
        <v>1848</v>
      </c>
      <c r="K166" s="36" t="s">
        <v>1848</v>
      </c>
      <c r="L166">
        <f t="shared" si="11"/>
        <v>99.999999999999986</v>
      </c>
    </row>
    <row r="167" spans="1:12" ht="14" x14ac:dyDescent="0.2">
      <c r="A167">
        <f t="shared" si="12"/>
        <v>138</v>
      </c>
      <c r="B167" t="s">
        <v>1955</v>
      </c>
      <c r="C167">
        <v>85.1</v>
      </c>
      <c r="D167">
        <v>14.32</v>
      </c>
      <c r="E167">
        <v>0.09</v>
      </c>
      <c r="F167">
        <v>0.16</v>
      </c>
      <c r="G167">
        <v>0.32</v>
      </c>
      <c r="H167">
        <v>0.01</v>
      </c>
      <c r="I167" s="36" t="s">
        <v>1848</v>
      </c>
      <c r="J167" s="36" t="s">
        <v>1848</v>
      </c>
      <c r="K167" s="36" t="s">
        <v>1848</v>
      </c>
      <c r="L167">
        <f t="shared" si="11"/>
        <v>99.999999999999986</v>
      </c>
    </row>
    <row r="168" spans="1:12" x14ac:dyDescent="0.15">
      <c r="A168">
        <f>A167+1</f>
        <v>139</v>
      </c>
      <c r="B168" t="s">
        <v>1956</v>
      </c>
      <c r="C168">
        <v>93.54</v>
      </c>
      <c r="D168">
        <v>5.56</v>
      </c>
      <c r="E168">
        <v>0.56000000000000005</v>
      </c>
      <c r="F168">
        <v>0.22</v>
      </c>
      <c r="G168">
        <v>0.12</v>
      </c>
      <c r="H168" s="36" t="s">
        <v>1848</v>
      </c>
      <c r="J168" s="36" t="s">
        <v>1848</v>
      </c>
      <c r="K168" s="36" t="s">
        <v>1848</v>
      </c>
      <c r="L168">
        <f t="shared" si="11"/>
        <v>100.00000000000001</v>
      </c>
    </row>
    <row r="169" spans="1:12" x14ac:dyDescent="0.15">
      <c r="A169">
        <f t="shared" si="12"/>
        <v>140</v>
      </c>
      <c r="B169" t="s">
        <v>1957</v>
      </c>
      <c r="C169">
        <v>80.3</v>
      </c>
      <c r="D169">
        <v>2.85</v>
      </c>
      <c r="E169">
        <v>0.16</v>
      </c>
      <c r="F169">
        <v>0.38</v>
      </c>
      <c r="G169" s="36" t="s">
        <v>1848</v>
      </c>
      <c r="H169" s="36" t="s">
        <v>1848</v>
      </c>
      <c r="I169">
        <v>16.309999999999999</v>
      </c>
      <c r="J169" s="36" t="s">
        <v>1848</v>
      </c>
      <c r="K169" s="36" t="s">
        <v>1848</v>
      </c>
      <c r="L169">
        <f t="shared" si="11"/>
        <v>99.999999999999986</v>
      </c>
    </row>
    <row r="171" spans="1:12" x14ac:dyDescent="0.15">
      <c r="A171" s="1" t="s">
        <v>2322</v>
      </c>
    </row>
    <row r="172" spans="1:12" x14ac:dyDescent="0.15">
      <c r="A172" s="1" t="s">
        <v>1923</v>
      </c>
      <c r="B172" s="16" t="s">
        <v>1271</v>
      </c>
      <c r="C172" s="2" t="s">
        <v>2161</v>
      </c>
      <c r="D172" s="2" t="s">
        <v>2162</v>
      </c>
      <c r="E172" s="2" t="s">
        <v>2164</v>
      </c>
      <c r="F172" s="2" t="s">
        <v>2166</v>
      </c>
      <c r="G172" s="2" t="s">
        <v>2169</v>
      </c>
      <c r="H172" s="2" t="s">
        <v>2165</v>
      </c>
      <c r="I172" s="2" t="s">
        <v>2167</v>
      </c>
      <c r="J172" s="2" t="s">
        <v>2163</v>
      </c>
      <c r="K172" s="2" t="s">
        <v>2295</v>
      </c>
      <c r="L172" s="2"/>
    </row>
    <row r="173" spans="1:12" ht="14" x14ac:dyDescent="0.2">
      <c r="A173">
        <v>141</v>
      </c>
      <c r="B173" t="s">
        <v>1958</v>
      </c>
      <c r="C173">
        <v>96.06</v>
      </c>
      <c r="D173">
        <v>3.58</v>
      </c>
      <c r="E173" s="36" t="s">
        <v>1848</v>
      </c>
      <c r="F173">
        <v>0.17</v>
      </c>
      <c r="G173">
        <v>0.19</v>
      </c>
      <c r="H173" s="36" t="s">
        <v>1848</v>
      </c>
      <c r="I173" s="36" t="s">
        <v>1848</v>
      </c>
      <c r="J173" s="36" t="s">
        <v>1848</v>
      </c>
      <c r="K173" s="3">
        <f>SUM(C173:J173)</f>
        <v>100</v>
      </c>
    </row>
    <row r="174" spans="1:12" ht="14" x14ac:dyDescent="0.2">
      <c r="A174">
        <f>A173+1</f>
        <v>142</v>
      </c>
      <c r="B174" t="s">
        <v>1959</v>
      </c>
      <c r="C174">
        <v>84.11</v>
      </c>
      <c r="D174">
        <v>10.73</v>
      </c>
      <c r="E174">
        <v>0.88</v>
      </c>
      <c r="F174">
        <v>0.25</v>
      </c>
      <c r="G174" s="12">
        <v>0.23</v>
      </c>
      <c r="H174" s="36" t="s">
        <v>1848</v>
      </c>
      <c r="I174" s="36" t="s">
        <v>1848</v>
      </c>
      <c r="J174">
        <v>3.75</v>
      </c>
      <c r="K174" s="3">
        <f t="shared" ref="K174:K192" si="13">SUM(C174:J174)</f>
        <v>99.95</v>
      </c>
      <c r="L174" t="s">
        <v>2323</v>
      </c>
    </row>
    <row r="175" spans="1:12" ht="14" x14ac:dyDescent="0.2">
      <c r="A175">
        <f t="shared" ref="A175:A192" si="14">A174+1</f>
        <v>143</v>
      </c>
      <c r="B175" t="s">
        <v>1960</v>
      </c>
      <c r="C175">
        <v>78.33</v>
      </c>
      <c r="D175">
        <v>10.77</v>
      </c>
      <c r="E175">
        <v>10.24</v>
      </c>
      <c r="F175">
        <v>0.14000000000000001</v>
      </c>
      <c r="G175">
        <v>0.52</v>
      </c>
      <c r="H175" s="36" t="s">
        <v>1848</v>
      </c>
      <c r="I175" s="36" t="s">
        <v>1848</v>
      </c>
      <c r="J175" s="36" t="s">
        <v>1848</v>
      </c>
      <c r="K175" s="3">
        <f t="shared" si="13"/>
        <v>99.999999999999986</v>
      </c>
    </row>
    <row r="176" spans="1:12" x14ac:dyDescent="0.15">
      <c r="A176">
        <f t="shared" si="14"/>
        <v>144</v>
      </c>
      <c r="B176" t="s">
        <v>1961</v>
      </c>
      <c r="C176">
        <v>98.19</v>
      </c>
      <c r="D176">
        <v>0.12</v>
      </c>
      <c r="E176" s="36" t="s">
        <v>1848</v>
      </c>
      <c r="F176">
        <v>0.17</v>
      </c>
      <c r="G176" s="36" t="s">
        <v>1848</v>
      </c>
      <c r="H176">
        <v>0.9</v>
      </c>
      <c r="I176">
        <v>0.62</v>
      </c>
      <c r="J176" s="36" t="s">
        <v>1848</v>
      </c>
      <c r="K176" s="3">
        <f t="shared" si="13"/>
        <v>100.00000000000001</v>
      </c>
    </row>
    <row r="177" spans="1:12" x14ac:dyDescent="0.15">
      <c r="A177">
        <f t="shared" si="14"/>
        <v>145</v>
      </c>
      <c r="B177" t="s">
        <v>1962</v>
      </c>
      <c r="C177">
        <v>87.1</v>
      </c>
      <c r="D177">
        <v>10.220000000000001</v>
      </c>
      <c r="E177">
        <v>1.5</v>
      </c>
      <c r="F177">
        <v>0.16</v>
      </c>
      <c r="G177">
        <v>1.02</v>
      </c>
      <c r="H177" s="36" t="s">
        <v>1848</v>
      </c>
      <c r="I177" s="36" t="s">
        <v>1848</v>
      </c>
      <c r="J177" s="36" t="s">
        <v>1848</v>
      </c>
      <c r="K177" s="3">
        <f t="shared" si="13"/>
        <v>99.999999999999986</v>
      </c>
    </row>
    <row r="178" spans="1:12" ht="14" x14ac:dyDescent="0.2">
      <c r="A178">
        <f t="shared" si="14"/>
        <v>146</v>
      </c>
      <c r="B178" t="s">
        <v>1963</v>
      </c>
      <c r="C178">
        <v>89</v>
      </c>
      <c r="D178">
        <v>10.15</v>
      </c>
      <c r="E178" s="36" t="s">
        <v>1848</v>
      </c>
      <c r="F178">
        <v>0.12</v>
      </c>
      <c r="G178">
        <v>0.73</v>
      </c>
      <c r="H178" s="36" t="s">
        <v>1848</v>
      </c>
      <c r="I178" s="36" t="s">
        <v>1848</v>
      </c>
      <c r="J178" s="36" t="s">
        <v>1848</v>
      </c>
      <c r="K178" s="3">
        <f t="shared" si="13"/>
        <v>100.00000000000001</v>
      </c>
    </row>
    <row r="179" spans="1:12" x14ac:dyDescent="0.15">
      <c r="A179">
        <f t="shared" si="14"/>
        <v>147</v>
      </c>
      <c r="B179" t="s">
        <v>1964</v>
      </c>
      <c r="C179">
        <v>85.76</v>
      </c>
      <c r="D179">
        <v>13.22</v>
      </c>
      <c r="E179">
        <v>0.5</v>
      </c>
      <c r="F179">
        <v>0.16</v>
      </c>
      <c r="G179">
        <v>0.36</v>
      </c>
      <c r="H179" s="36" t="s">
        <v>1848</v>
      </c>
      <c r="I179" s="36" t="s">
        <v>1848</v>
      </c>
      <c r="J179" s="36" t="s">
        <v>1848</v>
      </c>
      <c r="K179" s="3">
        <f t="shared" si="13"/>
        <v>100</v>
      </c>
    </row>
    <row r="180" spans="1:12" x14ac:dyDescent="0.15">
      <c r="A180">
        <f t="shared" si="14"/>
        <v>148</v>
      </c>
      <c r="B180" t="s">
        <v>1965</v>
      </c>
      <c r="C180">
        <v>80.17</v>
      </c>
      <c r="D180">
        <v>15.17</v>
      </c>
      <c r="E180">
        <v>1.98</v>
      </c>
      <c r="F180">
        <v>0.2</v>
      </c>
      <c r="G180">
        <v>2.48</v>
      </c>
      <c r="H180" s="36" t="s">
        <v>1848</v>
      </c>
      <c r="I180" s="36" t="s">
        <v>1848</v>
      </c>
      <c r="J180" s="36" t="s">
        <v>1848</v>
      </c>
      <c r="K180" s="3">
        <f t="shared" si="13"/>
        <v>100.00000000000001</v>
      </c>
    </row>
    <row r="181" spans="1:12" ht="14" x14ac:dyDescent="0.2">
      <c r="A181">
        <f t="shared" si="14"/>
        <v>149</v>
      </c>
      <c r="B181" t="s">
        <v>1966</v>
      </c>
      <c r="C181">
        <v>77.790000000000006</v>
      </c>
      <c r="D181">
        <v>4.67</v>
      </c>
      <c r="E181">
        <v>1.27</v>
      </c>
      <c r="F181">
        <v>0.37</v>
      </c>
      <c r="G181" s="36" t="s">
        <v>1848</v>
      </c>
      <c r="H181">
        <v>0.12</v>
      </c>
      <c r="I181" s="36" t="s">
        <v>1848</v>
      </c>
      <c r="J181">
        <v>15.78</v>
      </c>
      <c r="K181" s="3">
        <f t="shared" si="13"/>
        <v>100.00000000000001</v>
      </c>
    </row>
    <row r="182" spans="1:12" x14ac:dyDescent="0.15">
      <c r="A182">
        <f t="shared" si="14"/>
        <v>150</v>
      </c>
      <c r="B182" t="s">
        <v>1967</v>
      </c>
      <c r="C182">
        <v>81.81</v>
      </c>
      <c r="D182">
        <v>1.59</v>
      </c>
      <c r="E182">
        <v>1.86</v>
      </c>
      <c r="F182">
        <v>0.13</v>
      </c>
      <c r="G182" s="36" t="s">
        <v>1848</v>
      </c>
      <c r="H182" s="36" t="s">
        <v>1848</v>
      </c>
      <c r="I182" s="36" t="s">
        <v>1848</v>
      </c>
      <c r="J182">
        <v>14.61</v>
      </c>
      <c r="K182" s="3">
        <f t="shared" si="13"/>
        <v>100</v>
      </c>
    </row>
    <row r="183" spans="1:12" ht="14" x14ac:dyDescent="0.2">
      <c r="A183">
        <f t="shared" si="14"/>
        <v>151</v>
      </c>
      <c r="B183" t="s">
        <v>1968</v>
      </c>
      <c r="C183">
        <v>85.98</v>
      </c>
      <c r="D183">
        <v>13.83</v>
      </c>
      <c r="E183">
        <v>0.05</v>
      </c>
      <c r="F183">
        <v>0.05</v>
      </c>
      <c r="G183">
        <v>0.09</v>
      </c>
      <c r="H183" s="36" t="s">
        <v>1848</v>
      </c>
      <c r="I183" s="36" t="s">
        <v>1848</v>
      </c>
      <c r="J183" s="36" t="s">
        <v>1848</v>
      </c>
      <c r="K183" s="3">
        <f t="shared" si="13"/>
        <v>100</v>
      </c>
    </row>
    <row r="184" spans="1:12" ht="14" x14ac:dyDescent="0.2">
      <c r="A184">
        <f t="shared" si="14"/>
        <v>152</v>
      </c>
      <c r="B184" t="s">
        <v>1968</v>
      </c>
      <c r="C184">
        <v>75.069999999999993</v>
      </c>
      <c r="D184">
        <v>0.2</v>
      </c>
      <c r="E184" s="36" t="s">
        <v>1848</v>
      </c>
      <c r="F184">
        <v>0.28000000000000003</v>
      </c>
      <c r="G184" s="36" t="s">
        <v>1848</v>
      </c>
      <c r="H184" s="36" t="s">
        <v>1848</v>
      </c>
      <c r="I184" s="36" t="s">
        <v>1848</v>
      </c>
      <c r="J184">
        <v>24.45</v>
      </c>
      <c r="K184" s="3">
        <f t="shared" si="13"/>
        <v>100</v>
      </c>
    </row>
    <row r="185" spans="1:12" ht="14" x14ac:dyDescent="0.2">
      <c r="A185">
        <f t="shared" si="14"/>
        <v>153</v>
      </c>
      <c r="B185" t="s">
        <v>1969</v>
      </c>
      <c r="C185">
        <v>0.11</v>
      </c>
      <c r="D185">
        <v>0.1</v>
      </c>
      <c r="E185">
        <v>99.26</v>
      </c>
      <c r="F185">
        <v>7.0000000000000007E-2</v>
      </c>
      <c r="G185" s="12">
        <v>0.09</v>
      </c>
      <c r="H185" t="s">
        <v>1977</v>
      </c>
      <c r="I185" s="36" t="s">
        <v>1848</v>
      </c>
      <c r="J185" s="36" t="s">
        <v>1848</v>
      </c>
      <c r="K185" s="3">
        <f t="shared" si="13"/>
        <v>99.63</v>
      </c>
      <c r="L185" t="s">
        <v>2324</v>
      </c>
    </row>
    <row r="186" spans="1:12" ht="14" x14ac:dyDescent="0.2">
      <c r="A186">
        <f t="shared" si="14"/>
        <v>154</v>
      </c>
      <c r="B186" t="s">
        <v>1970</v>
      </c>
      <c r="C186" s="36" t="s">
        <v>1848</v>
      </c>
      <c r="D186">
        <v>99.37</v>
      </c>
      <c r="E186" s="36" t="s">
        <v>1848</v>
      </c>
      <c r="F186">
        <v>0.63</v>
      </c>
      <c r="G186" s="36" t="s">
        <v>1848</v>
      </c>
      <c r="H186" s="36" t="s">
        <v>1848</v>
      </c>
      <c r="I186" s="36" t="s">
        <v>1848</v>
      </c>
      <c r="J186" s="36" t="s">
        <v>1848</v>
      </c>
      <c r="K186" s="3">
        <f t="shared" si="13"/>
        <v>100</v>
      </c>
    </row>
    <row r="187" spans="1:12" ht="14" x14ac:dyDescent="0.2">
      <c r="A187">
        <f t="shared" si="14"/>
        <v>155</v>
      </c>
      <c r="B187" t="s">
        <v>1971</v>
      </c>
      <c r="C187">
        <v>86.86</v>
      </c>
      <c r="D187">
        <v>12.17</v>
      </c>
      <c r="E187">
        <v>0.28999999999999998</v>
      </c>
      <c r="F187">
        <v>0.19</v>
      </c>
      <c r="G187">
        <v>0.33</v>
      </c>
      <c r="H187" s="36" t="s">
        <v>1848</v>
      </c>
      <c r="I187" s="12">
        <v>0.46</v>
      </c>
      <c r="J187" s="36" t="s">
        <v>1848</v>
      </c>
      <c r="K187" s="3">
        <f t="shared" si="13"/>
        <v>100.3</v>
      </c>
      <c r="L187" t="s">
        <v>2325</v>
      </c>
    </row>
    <row r="188" spans="1:12" x14ac:dyDescent="0.15">
      <c r="A188">
        <f t="shared" si="14"/>
        <v>156</v>
      </c>
      <c r="B188" t="s">
        <v>1972</v>
      </c>
      <c r="C188">
        <v>89.98</v>
      </c>
      <c r="D188">
        <v>8.7200000000000006</v>
      </c>
      <c r="E188" s="36" t="s">
        <v>1848</v>
      </c>
      <c r="F188">
        <v>0.27</v>
      </c>
      <c r="G188">
        <v>1.03</v>
      </c>
      <c r="H188" s="36" t="s">
        <v>1848</v>
      </c>
      <c r="I188" s="36" t="s">
        <v>1848</v>
      </c>
      <c r="J188" s="36" t="s">
        <v>1848</v>
      </c>
      <c r="K188" s="3">
        <f t="shared" si="13"/>
        <v>100</v>
      </c>
    </row>
    <row r="189" spans="1:12" x14ac:dyDescent="0.15">
      <c r="A189">
        <f t="shared" si="14"/>
        <v>157</v>
      </c>
      <c r="B189" t="s">
        <v>1973</v>
      </c>
      <c r="C189">
        <v>92.78</v>
      </c>
      <c r="D189">
        <v>5.53</v>
      </c>
      <c r="E189">
        <v>1.34</v>
      </c>
      <c r="F189">
        <v>0.09</v>
      </c>
      <c r="G189">
        <v>0.28999999999999998</v>
      </c>
      <c r="H189">
        <v>0.02</v>
      </c>
      <c r="I189" s="36" t="s">
        <v>1848</v>
      </c>
      <c r="J189" s="36" t="s">
        <v>1848</v>
      </c>
      <c r="K189" s="3">
        <f t="shared" si="13"/>
        <v>100.05000000000001</v>
      </c>
    </row>
    <row r="190" spans="1:12" x14ac:dyDescent="0.15">
      <c r="A190">
        <f t="shared" si="14"/>
        <v>158</v>
      </c>
      <c r="B190" t="s">
        <v>1974</v>
      </c>
      <c r="C190">
        <v>87.47</v>
      </c>
      <c r="D190">
        <v>10.35</v>
      </c>
      <c r="E190">
        <v>0.24</v>
      </c>
      <c r="F190">
        <v>0.25</v>
      </c>
      <c r="G190">
        <v>1.54</v>
      </c>
      <c r="H190">
        <v>0.15</v>
      </c>
      <c r="I190" s="36" t="s">
        <v>1848</v>
      </c>
      <c r="J190" s="36" t="s">
        <v>1848</v>
      </c>
      <c r="K190" s="3">
        <f t="shared" si="13"/>
        <v>100</v>
      </c>
    </row>
    <row r="191" spans="1:12" x14ac:dyDescent="0.15">
      <c r="A191">
        <f t="shared" si="14"/>
        <v>159</v>
      </c>
      <c r="B191" t="s">
        <v>1975</v>
      </c>
      <c r="C191">
        <v>87.91</v>
      </c>
      <c r="D191">
        <v>9.82</v>
      </c>
      <c r="E191">
        <v>0.44</v>
      </c>
      <c r="F191">
        <v>0.25</v>
      </c>
      <c r="G191">
        <v>1.58</v>
      </c>
      <c r="H191" s="36" t="s">
        <v>1848</v>
      </c>
      <c r="I191" s="36" t="s">
        <v>1848</v>
      </c>
      <c r="J191" s="36" t="s">
        <v>1848</v>
      </c>
      <c r="K191" s="3">
        <f t="shared" si="13"/>
        <v>99.999999999999986</v>
      </c>
    </row>
    <row r="192" spans="1:12" x14ac:dyDescent="0.15">
      <c r="A192">
        <f t="shared" si="14"/>
        <v>160</v>
      </c>
      <c r="B192" t="s">
        <v>1976</v>
      </c>
      <c r="C192">
        <v>96.64</v>
      </c>
      <c r="D192">
        <v>1.95</v>
      </c>
      <c r="E192" s="36" t="s">
        <v>1848</v>
      </c>
      <c r="F192">
        <v>0.43</v>
      </c>
      <c r="G192">
        <v>0.98</v>
      </c>
      <c r="H192" s="36" t="s">
        <v>1848</v>
      </c>
      <c r="I192" s="36" t="s">
        <v>1848</v>
      </c>
      <c r="J192" s="36" t="s">
        <v>1848</v>
      </c>
      <c r="K192" s="3">
        <f t="shared" si="13"/>
        <v>100.00000000000001</v>
      </c>
    </row>
    <row r="193" spans="1:16" x14ac:dyDescent="0.15">
      <c r="E193" s="36"/>
      <c r="H193" s="36"/>
      <c r="I193" s="36"/>
      <c r="J193" s="36"/>
    </row>
    <row r="194" spans="1:16" ht="16" x14ac:dyDescent="0.2">
      <c r="A194" s="102" t="s">
        <v>5153</v>
      </c>
      <c r="E194" s="36"/>
      <c r="H194" s="36"/>
      <c r="I194" s="36"/>
      <c r="J194" s="36"/>
    </row>
    <row r="196" spans="1:16" x14ac:dyDescent="0.15">
      <c r="A196" s="38" t="s">
        <v>2326</v>
      </c>
    </row>
    <row r="197" spans="1:16" x14ac:dyDescent="0.15">
      <c r="A197" s="1" t="s">
        <v>1923</v>
      </c>
      <c r="B197" s="16" t="s">
        <v>1271</v>
      </c>
      <c r="C197" s="2" t="s">
        <v>2161</v>
      </c>
      <c r="D197" s="2" t="s">
        <v>2162</v>
      </c>
      <c r="E197" s="2" t="s">
        <v>2164</v>
      </c>
      <c r="F197" s="2" t="s">
        <v>2166</v>
      </c>
      <c r="G197" s="2" t="s">
        <v>2169</v>
      </c>
      <c r="H197" s="2" t="s">
        <v>2170</v>
      </c>
      <c r="I197" s="2" t="s">
        <v>2165</v>
      </c>
      <c r="J197" s="2" t="s">
        <v>2167</v>
      </c>
      <c r="K197" s="2" t="s">
        <v>2163</v>
      </c>
      <c r="L197" s="2" t="s">
        <v>2307</v>
      </c>
      <c r="M197" s="2" t="s">
        <v>2168</v>
      </c>
      <c r="N197" s="2" t="s">
        <v>1998</v>
      </c>
      <c r="O197" s="2" t="s">
        <v>2295</v>
      </c>
      <c r="P197" s="2"/>
    </row>
    <row r="198" spans="1:16" x14ac:dyDescent="0.15">
      <c r="A198">
        <v>161</v>
      </c>
      <c r="B198" t="s">
        <v>1978</v>
      </c>
      <c r="C198">
        <v>88.79</v>
      </c>
      <c r="D198">
        <v>9.7100000000000009</v>
      </c>
      <c r="E198" s="36" t="s">
        <v>1848</v>
      </c>
      <c r="F198">
        <v>0.2</v>
      </c>
      <c r="G198">
        <v>1.1499999999999999</v>
      </c>
      <c r="H198" s="36" t="s">
        <v>1848</v>
      </c>
      <c r="I198">
        <v>0.15</v>
      </c>
      <c r="J198" s="36" t="s">
        <v>1848</v>
      </c>
      <c r="K198" s="36" t="s">
        <v>1848</v>
      </c>
      <c r="L198" s="36" t="s">
        <v>1848</v>
      </c>
      <c r="M198" s="36" t="s">
        <v>1848</v>
      </c>
      <c r="N198" s="36" t="s">
        <v>1848</v>
      </c>
      <c r="O198">
        <f>SUM(C198:N198)</f>
        <v>100.00000000000001</v>
      </c>
    </row>
    <row r="199" spans="1:16" x14ac:dyDescent="0.15">
      <c r="A199">
        <f>A198+1</f>
        <v>162</v>
      </c>
      <c r="B199" t="s">
        <v>1979</v>
      </c>
      <c r="C199">
        <v>87.66</v>
      </c>
      <c r="D199">
        <v>9.4700000000000006</v>
      </c>
      <c r="E199">
        <v>2.14</v>
      </c>
      <c r="F199">
        <v>0.2</v>
      </c>
      <c r="G199">
        <v>0.47</v>
      </c>
      <c r="H199" s="36" t="s">
        <v>1848</v>
      </c>
      <c r="I199">
        <v>0.06</v>
      </c>
      <c r="J199" s="36" t="s">
        <v>1848</v>
      </c>
      <c r="K199" s="36" t="s">
        <v>1848</v>
      </c>
      <c r="L199" s="36" t="s">
        <v>1848</v>
      </c>
      <c r="M199" s="36" t="s">
        <v>1848</v>
      </c>
      <c r="N199" s="36" t="s">
        <v>1848</v>
      </c>
      <c r="O199">
        <f t="shared" ref="O199:O217" si="15">SUM(C199:N199)</f>
        <v>100</v>
      </c>
    </row>
    <row r="200" spans="1:16" ht="12" customHeight="1" x14ac:dyDescent="0.15">
      <c r="A200">
        <f t="shared" ref="A200:A217" si="16">A199+1</f>
        <v>163</v>
      </c>
      <c r="B200" t="s">
        <v>1980</v>
      </c>
      <c r="C200">
        <v>81.45</v>
      </c>
      <c r="D200">
        <v>6.3</v>
      </c>
      <c r="E200" s="12">
        <v>4.13</v>
      </c>
      <c r="F200">
        <v>0.34</v>
      </c>
      <c r="G200" s="36" t="s">
        <v>1848</v>
      </c>
      <c r="H200" s="36" t="s">
        <v>1848</v>
      </c>
      <c r="I200">
        <v>0.08</v>
      </c>
      <c r="J200" s="36" t="s">
        <v>1848</v>
      </c>
      <c r="K200" s="3">
        <v>7.69</v>
      </c>
      <c r="L200" s="36" t="s">
        <v>1848</v>
      </c>
      <c r="M200" s="36" t="s">
        <v>1848</v>
      </c>
      <c r="N200" s="36" t="s">
        <v>1848</v>
      </c>
      <c r="O200">
        <f t="shared" si="15"/>
        <v>99.99</v>
      </c>
      <c r="P200" s="36" t="s">
        <v>2327</v>
      </c>
    </row>
    <row r="201" spans="1:16" x14ac:dyDescent="0.15">
      <c r="A201">
        <f t="shared" si="16"/>
        <v>164</v>
      </c>
      <c r="B201" t="s">
        <v>1981</v>
      </c>
      <c r="C201">
        <v>85.52</v>
      </c>
      <c r="D201">
        <v>9.0500000000000007</v>
      </c>
      <c r="E201">
        <v>4.8600000000000003</v>
      </c>
      <c r="F201">
        <v>0.17</v>
      </c>
      <c r="G201">
        <v>0.4</v>
      </c>
      <c r="H201" s="36" t="s">
        <v>1848</v>
      </c>
      <c r="I201" s="36" t="s">
        <v>1848</v>
      </c>
      <c r="J201" s="36" t="s">
        <v>1848</v>
      </c>
      <c r="K201" s="36" t="s">
        <v>1848</v>
      </c>
      <c r="L201" s="36" t="s">
        <v>1848</v>
      </c>
      <c r="M201" s="36" t="s">
        <v>1848</v>
      </c>
      <c r="N201" s="36" t="s">
        <v>1848</v>
      </c>
      <c r="O201">
        <f t="shared" si="15"/>
        <v>100</v>
      </c>
    </row>
    <row r="202" spans="1:16" x14ac:dyDescent="0.15">
      <c r="A202">
        <f t="shared" si="16"/>
        <v>165</v>
      </c>
      <c r="B202" t="s">
        <v>1982</v>
      </c>
      <c r="C202">
        <v>85.06</v>
      </c>
      <c r="D202">
        <v>2.57</v>
      </c>
      <c r="E202">
        <v>10.89</v>
      </c>
      <c r="F202">
        <v>0.71</v>
      </c>
      <c r="G202">
        <v>0.4</v>
      </c>
      <c r="H202" s="36" t="s">
        <v>1848</v>
      </c>
      <c r="I202" s="36" t="s">
        <v>1848</v>
      </c>
      <c r="J202">
        <v>0.37</v>
      </c>
      <c r="K202" s="36" t="s">
        <v>1848</v>
      </c>
      <c r="L202" s="36" t="s">
        <v>1848</v>
      </c>
      <c r="M202" s="36" t="s">
        <v>1848</v>
      </c>
      <c r="N202" s="36" t="s">
        <v>1848</v>
      </c>
      <c r="O202">
        <f t="shared" si="15"/>
        <v>100</v>
      </c>
    </row>
    <row r="203" spans="1:16" x14ac:dyDescent="0.15">
      <c r="A203">
        <f t="shared" si="16"/>
        <v>166</v>
      </c>
      <c r="B203" t="s">
        <v>1983</v>
      </c>
      <c r="C203">
        <v>93.35</v>
      </c>
      <c r="D203">
        <v>6</v>
      </c>
      <c r="E203" s="36" t="s">
        <v>1848</v>
      </c>
      <c r="F203">
        <v>0.19</v>
      </c>
      <c r="G203">
        <v>0.43</v>
      </c>
      <c r="H203" s="36" t="s">
        <v>1848</v>
      </c>
      <c r="I203">
        <v>0.03</v>
      </c>
      <c r="J203" s="36" t="s">
        <v>1848</v>
      </c>
      <c r="K203" s="36" t="s">
        <v>1848</v>
      </c>
      <c r="L203" s="36" t="s">
        <v>1848</v>
      </c>
      <c r="M203" s="36" t="s">
        <v>1848</v>
      </c>
      <c r="N203" s="36" t="s">
        <v>1848</v>
      </c>
      <c r="O203">
        <f t="shared" si="15"/>
        <v>100</v>
      </c>
    </row>
    <row r="204" spans="1:16" x14ac:dyDescent="0.15">
      <c r="A204">
        <f t="shared" si="16"/>
        <v>167</v>
      </c>
      <c r="B204" t="s">
        <v>1984</v>
      </c>
      <c r="C204">
        <v>85.26</v>
      </c>
      <c r="D204">
        <v>11.76</v>
      </c>
      <c r="E204">
        <v>0.56999999999999995</v>
      </c>
      <c r="F204">
        <v>0.16</v>
      </c>
      <c r="G204" s="36" t="s">
        <v>1848</v>
      </c>
      <c r="H204">
        <v>1.61</v>
      </c>
      <c r="I204">
        <v>0.11</v>
      </c>
      <c r="J204">
        <v>0.53</v>
      </c>
      <c r="K204" s="36" t="s">
        <v>1848</v>
      </c>
      <c r="L204" s="36" t="s">
        <v>1848</v>
      </c>
      <c r="M204" s="36" t="s">
        <v>1848</v>
      </c>
      <c r="N204" s="36" t="s">
        <v>1848</v>
      </c>
      <c r="O204">
        <f t="shared" si="15"/>
        <v>100</v>
      </c>
    </row>
    <row r="205" spans="1:16" ht="14" x14ac:dyDescent="0.2">
      <c r="A205">
        <f t="shared" si="16"/>
        <v>168</v>
      </c>
      <c r="B205" t="s">
        <v>1985</v>
      </c>
      <c r="C205">
        <v>94.28</v>
      </c>
      <c r="D205">
        <v>5.14</v>
      </c>
      <c r="E205" s="12">
        <v>0.06</v>
      </c>
      <c r="F205" s="12">
        <v>0.06</v>
      </c>
      <c r="G205">
        <v>0.46</v>
      </c>
      <c r="H205" s="36" t="s">
        <v>1848</v>
      </c>
      <c r="I205" s="36" t="s">
        <v>1848</v>
      </c>
      <c r="J205" s="36" t="s">
        <v>1848</v>
      </c>
      <c r="K205" s="36" t="s">
        <v>1848</v>
      </c>
      <c r="L205" s="36" t="s">
        <v>1848</v>
      </c>
      <c r="M205" s="36" t="s">
        <v>1848</v>
      </c>
      <c r="N205" s="36" t="s">
        <v>1848</v>
      </c>
      <c r="O205">
        <f>SUM(C205:N205)</f>
        <v>100</v>
      </c>
      <c r="P205" s="36" t="s">
        <v>2328</v>
      </c>
    </row>
    <row r="206" spans="1:16" ht="14" x14ac:dyDescent="0.2">
      <c r="A206">
        <f t="shared" si="16"/>
        <v>169</v>
      </c>
      <c r="B206" t="s">
        <v>1986</v>
      </c>
      <c r="C206">
        <v>0.1</v>
      </c>
      <c r="D206">
        <v>0.79</v>
      </c>
      <c r="E206">
        <v>98.92</v>
      </c>
      <c r="F206" s="36" t="s">
        <v>1848</v>
      </c>
      <c r="G206" s="36" t="s">
        <v>1848</v>
      </c>
      <c r="H206" s="36" t="s">
        <v>1848</v>
      </c>
      <c r="I206" s="36" t="s">
        <v>1848</v>
      </c>
      <c r="J206" s="36" t="s">
        <v>1848</v>
      </c>
      <c r="K206" s="36" t="s">
        <v>1848</v>
      </c>
      <c r="L206" s="36" t="s">
        <v>1848</v>
      </c>
      <c r="M206" s="36" t="s">
        <v>1848</v>
      </c>
      <c r="N206" s="36" t="s">
        <v>1848</v>
      </c>
      <c r="O206">
        <f t="shared" si="15"/>
        <v>99.81</v>
      </c>
    </row>
    <row r="207" spans="1:16" x14ac:dyDescent="0.15">
      <c r="A207">
        <f t="shared" si="16"/>
        <v>170</v>
      </c>
      <c r="B207" t="s">
        <v>1987</v>
      </c>
      <c r="C207">
        <v>85.38</v>
      </c>
      <c r="D207">
        <v>13.68</v>
      </c>
      <c r="E207">
        <v>0.38</v>
      </c>
      <c r="F207">
        <v>0.17</v>
      </c>
      <c r="G207">
        <v>0.31</v>
      </c>
      <c r="H207" s="36" t="s">
        <v>1848</v>
      </c>
      <c r="I207">
        <v>0.08</v>
      </c>
      <c r="J207" s="36" t="s">
        <v>1848</v>
      </c>
      <c r="K207" s="36" t="s">
        <v>1848</v>
      </c>
      <c r="L207" s="36" t="s">
        <v>1848</v>
      </c>
      <c r="M207" s="36" t="s">
        <v>1848</v>
      </c>
      <c r="N207" s="36" t="s">
        <v>1848</v>
      </c>
      <c r="O207">
        <f t="shared" si="15"/>
        <v>100</v>
      </c>
    </row>
    <row r="208" spans="1:16" x14ac:dyDescent="0.15">
      <c r="A208">
        <f t="shared" si="16"/>
        <v>171</v>
      </c>
      <c r="B208" t="s">
        <v>1988</v>
      </c>
      <c r="C208">
        <v>67.98</v>
      </c>
      <c r="D208">
        <v>24.48</v>
      </c>
      <c r="E208">
        <v>7.12</v>
      </c>
      <c r="F208">
        <v>0.05</v>
      </c>
      <c r="G208">
        <v>0.37</v>
      </c>
      <c r="H208" s="36" t="s">
        <v>1848</v>
      </c>
      <c r="I208" s="36" t="s">
        <v>1848</v>
      </c>
      <c r="J208" s="36" t="s">
        <v>1848</v>
      </c>
      <c r="K208" s="36" t="s">
        <v>1848</v>
      </c>
      <c r="L208" s="36" t="s">
        <v>1848</v>
      </c>
      <c r="M208" s="36" t="s">
        <v>1848</v>
      </c>
      <c r="N208" s="36" t="s">
        <v>1848</v>
      </c>
      <c r="O208">
        <f t="shared" si="15"/>
        <v>100.00000000000001</v>
      </c>
    </row>
    <row r="209" spans="1:16" x14ac:dyDescent="0.15">
      <c r="A209">
        <f t="shared" si="16"/>
        <v>172</v>
      </c>
      <c r="B209" t="s">
        <v>1989</v>
      </c>
      <c r="C209">
        <v>86.03</v>
      </c>
      <c r="D209">
        <v>4</v>
      </c>
      <c r="E209">
        <v>5.71</v>
      </c>
      <c r="F209">
        <v>0.15</v>
      </c>
      <c r="G209" s="36" t="s">
        <v>1848</v>
      </c>
      <c r="H209" s="36" t="s">
        <v>1848</v>
      </c>
      <c r="I209" s="36" t="s">
        <v>1848</v>
      </c>
      <c r="J209" s="36" t="s">
        <v>1848</v>
      </c>
      <c r="K209" s="3">
        <v>3.92</v>
      </c>
      <c r="L209" s="36" t="s">
        <v>1848</v>
      </c>
      <c r="M209">
        <v>0.19</v>
      </c>
      <c r="N209" s="36" t="s">
        <v>1848</v>
      </c>
      <c r="O209">
        <f t="shared" si="15"/>
        <v>100</v>
      </c>
    </row>
    <row r="210" spans="1:16" x14ac:dyDescent="0.15">
      <c r="A210">
        <f t="shared" si="16"/>
        <v>173</v>
      </c>
      <c r="B210" t="s">
        <v>1990</v>
      </c>
      <c r="C210">
        <v>36.14</v>
      </c>
      <c r="D210" s="36" t="s">
        <v>1848</v>
      </c>
      <c r="E210" s="36" t="s">
        <v>1848</v>
      </c>
      <c r="F210">
        <v>1.62</v>
      </c>
      <c r="G210" s="36" t="s">
        <v>1848</v>
      </c>
      <c r="H210" s="36" t="s">
        <v>1848</v>
      </c>
      <c r="I210" s="36" t="s">
        <v>1848</v>
      </c>
      <c r="J210" s="36" t="s">
        <v>1848</v>
      </c>
      <c r="K210" s="3">
        <v>10.26</v>
      </c>
      <c r="L210" s="36" t="s">
        <v>1848</v>
      </c>
      <c r="M210" s="36" t="s">
        <v>1848</v>
      </c>
      <c r="N210">
        <v>51.89</v>
      </c>
      <c r="O210">
        <f t="shared" si="15"/>
        <v>99.91</v>
      </c>
    </row>
    <row r="211" spans="1:16" x14ac:dyDescent="0.15">
      <c r="A211">
        <f t="shared" si="16"/>
        <v>174</v>
      </c>
      <c r="B211" t="s">
        <v>1994</v>
      </c>
      <c r="C211">
        <v>91.48</v>
      </c>
      <c r="D211">
        <v>5.16</v>
      </c>
      <c r="E211">
        <v>1.05</v>
      </c>
      <c r="F211">
        <v>0.33</v>
      </c>
      <c r="G211">
        <v>1.1399999999999999</v>
      </c>
      <c r="H211" s="36" t="s">
        <v>1848</v>
      </c>
      <c r="I211">
        <v>0.84</v>
      </c>
      <c r="J211" s="36" t="s">
        <v>1848</v>
      </c>
      <c r="K211" s="36" t="s">
        <v>1848</v>
      </c>
      <c r="L211" s="36" t="s">
        <v>1848</v>
      </c>
      <c r="M211" s="36" t="s">
        <v>1848</v>
      </c>
      <c r="N211" s="36" t="s">
        <v>1848</v>
      </c>
      <c r="O211">
        <f t="shared" si="15"/>
        <v>100</v>
      </c>
    </row>
    <row r="212" spans="1:16" x14ac:dyDescent="0.15">
      <c r="A212">
        <f t="shared" si="16"/>
        <v>175</v>
      </c>
      <c r="B212" t="s">
        <v>1995</v>
      </c>
      <c r="C212">
        <v>89.57</v>
      </c>
      <c r="D212">
        <v>8.4499999999999993</v>
      </c>
      <c r="E212">
        <v>0.76</v>
      </c>
      <c r="F212">
        <v>0.26</v>
      </c>
      <c r="G212">
        <v>0.96</v>
      </c>
      <c r="H212" s="36" t="s">
        <v>1848</v>
      </c>
      <c r="I212" s="36" t="s">
        <v>1848</v>
      </c>
      <c r="J212" s="36" t="s">
        <v>1848</v>
      </c>
      <c r="K212" s="36" t="s">
        <v>1848</v>
      </c>
      <c r="L212" s="36" t="s">
        <v>1848</v>
      </c>
      <c r="M212" s="36" t="s">
        <v>1848</v>
      </c>
      <c r="N212" s="36" t="s">
        <v>1848</v>
      </c>
      <c r="O212">
        <f t="shared" si="15"/>
        <v>100</v>
      </c>
    </row>
    <row r="213" spans="1:16" x14ac:dyDescent="0.15">
      <c r="A213">
        <f t="shared" si="16"/>
        <v>176</v>
      </c>
      <c r="B213" t="s">
        <v>1991</v>
      </c>
      <c r="C213">
        <v>89.07</v>
      </c>
      <c r="D213">
        <v>9.6</v>
      </c>
      <c r="E213">
        <v>0.5</v>
      </c>
      <c r="F213">
        <v>0.26</v>
      </c>
      <c r="G213">
        <v>0.56999999999999995</v>
      </c>
      <c r="H213" s="36" t="s">
        <v>1848</v>
      </c>
      <c r="I213" s="36" t="s">
        <v>1848</v>
      </c>
      <c r="J213" s="36" t="s">
        <v>1848</v>
      </c>
      <c r="K213" s="36" t="s">
        <v>1848</v>
      </c>
      <c r="L213" s="36" t="s">
        <v>1848</v>
      </c>
      <c r="M213" s="36" t="s">
        <v>1848</v>
      </c>
      <c r="N213" s="36" t="s">
        <v>1848</v>
      </c>
      <c r="O213">
        <f t="shared" si="15"/>
        <v>99.999999999999986</v>
      </c>
    </row>
    <row r="214" spans="1:16" x14ac:dyDescent="0.15">
      <c r="A214">
        <f t="shared" si="16"/>
        <v>177</v>
      </c>
      <c r="B214" t="s">
        <v>1992</v>
      </c>
      <c r="C214">
        <v>99.58</v>
      </c>
      <c r="D214" s="36" t="s">
        <v>1848</v>
      </c>
      <c r="E214" s="36" t="s">
        <v>1848</v>
      </c>
      <c r="F214" s="6">
        <v>0.42</v>
      </c>
      <c r="G214" s="39" t="s">
        <v>1848</v>
      </c>
      <c r="H214" s="36" t="s">
        <v>1848</v>
      </c>
      <c r="I214" s="36" t="s">
        <v>1848</v>
      </c>
      <c r="J214" s="36" t="s">
        <v>1848</v>
      </c>
      <c r="K214" s="36" t="s">
        <v>1848</v>
      </c>
      <c r="L214" s="36" t="s">
        <v>1848</v>
      </c>
      <c r="M214" s="36" t="s">
        <v>1848</v>
      </c>
      <c r="N214" s="36" t="s">
        <v>1848</v>
      </c>
      <c r="O214">
        <f t="shared" si="15"/>
        <v>100</v>
      </c>
      <c r="P214" s="36" t="s">
        <v>2329</v>
      </c>
    </row>
    <row r="215" spans="1:16" ht="14" x14ac:dyDescent="0.2">
      <c r="A215">
        <f>A214+1</f>
        <v>178</v>
      </c>
      <c r="B215" t="s">
        <v>1996</v>
      </c>
      <c r="C215">
        <v>85.19</v>
      </c>
      <c r="D215">
        <v>13.22</v>
      </c>
      <c r="E215">
        <v>0.7</v>
      </c>
      <c r="F215">
        <v>0.19</v>
      </c>
      <c r="G215">
        <v>0.54</v>
      </c>
      <c r="H215" s="36" t="s">
        <v>1848</v>
      </c>
      <c r="I215">
        <v>0.16</v>
      </c>
      <c r="J215" s="36" t="s">
        <v>1848</v>
      </c>
      <c r="K215" s="36" t="s">
        <v>1848</v>
      </c>
      <c r="L215" s="36" t="s">
        <v>1848</v>
      </c>
      <c r="M215" s="36" t="s">
        <v>1848</v>
      </c>
      <c r="N215" s="36" t="s">
        <v>1848</v>
      </c>
      <c r="O215">
        <f t="shared" si="15"/>
        <v>100</v>
      </c>
    </row>
    <row r="216" spans="1:16" x14ac:dyDescent="0.15">
      <c r="A216">
        <f t="shared" si="16"/>
        <v>179</v>
      </c>
      <c r="B216" t="s">
        <v>1993</v>
      </c>
      <c r="C216" s="36" t="s">
        <v>1848</v>
      </c>
      <c r="D216">
        <v>94.76</v>
      </c>
      <c r="E216">
        <v>4.0999999999999996</v>
      </c>
      <c r="F216">
        <v>0.49</v>
      </c>
      <c r="G216" s="36" t="s">
        <v>1848</v>
      </c>
      <c r="H216" s="36" t="s">
        <v>1848</v>
      </c>
      <c r="I216" s="36" t="s">
        <v>1848</v>
      </c>
      <c r="J216" s="36" t="s">
        <v>1848</v>
      </c>
      <c r="K216" s="36" t="s">
        <v>1848</v>
      </c>
      <c r="L216" s="36" t="s">
        <v>1848</v>
      </c>
      <c r="M216" s="36" t="s">
        <v>1848</v>
      </c>
      <c r="N216" s="36" t="s">
        <v>1848</v>
      </c>
      <c r="O216">
        <f t="shared" si="15"/>
        <v>99.35</v>
      </c>
    </row>
    <row r="217" spans="1:16" ht="14" x14ac:dyDescent="0.2">
      <c r="A217">
        <f t="shared" si="16"/>
        <v>180</v>
      </c>
      <c r="B217" t="s">
        <v>1997</v>
      </c>
      <c r="C217">
        <v>15.16</v>
      </c>
      <c r="D217" s="36" t="s">
        <v>1848</v>
      </c>
      <c r="E217" s="36" t="s">
        <v>1848</v>
      </c>
      <c r="F217" s="36" t="s">
        <v>1848</v>
      </c>
      <c r="G217" s="36" t="s">
        <v>1848</v>
      </c>
      <c r="H217" s="36" t="s">
        <v>1848</v>
      </c>
      <c r="I217">
        <v>11.06</v>
      </c>
      <c r="J217" s="36" t="s">
        <v>1848</v>
      </c>
      <c r="K217" s="36" t="s">
        <v>1848</v>
      </c>
      <c r="L217">
        <v>73.78</v>
      </c>
      <c r="M217" s="36" t="s">
        <v>1848</v>
      </c>
      <c r="N217" s="36" t="s">
        <v>1848</v>
      </c>
      <c r="O217">
        <f t="shared" si="15"/>
        <v>100</v>
      </c>
    </row>
    <row r="218" spans="1:16" x14ac:dyDescent="0.15">
      <c r="D218" s="36"/>
      <c r="E218" s="36"/>
      <c r="F218" s="36"/>
      <c r="G218" s="36"/>
      <c r="H218" s="36"/>
      <c r="J218" s="36"/>
      <c r="K218" s="36"/>
      <c r="M218" s="36"/>
      <c r="N218" s="36"/>
    </row>
    <row r="219" spans="1:16" ht="16" x14ac:dyDescent="0.2">
      <c r="A219" s="102" t="s">
        <v>5154</v>
      </c>
      <c r="D219" s="36"/>
      <c r="E219" s="36"/>
      <c r="F219" s="36"/>
      <c r="G219" s="36"/>
      <c r="H219" s="36"/>
      <c r="J219" s="36"/>
      <c r="K219" s="36"/>
      <c r="M219" s="36"/>
      <c r="N219" s="36"/>
    </row>
    <row r="221" spans="1:16" x14ac:dyDescent="0.15">
      <c r="A221" s="1" t="s">
        <v>2331</v>
      </c>
    </row>
    <row r="222" spans="1:16" x14ac:dyDescent="0.15">
      <c r="A222" s="1" t="s">
        <v>1923</v>
      </c>
      <c r="B222" s="16" t="s">
        <v>1271</v>
      </c>
      <c r="C222" s="2" t="s">
        <v>2161</v>
      </c>
      <c r="D222" s="2" t="s">
        <v>2162</v>
      </c>
      <c r="E222" s="2" t="s">
        <v>2164</v>
      </c>
      <c r="F222" s="2" t="s">
        <v>2166</v>
      </c>
      <c r="G222" s="2" t="s">
        <v>2169</v>
      </c>
      <c r="H222" s="2" t="s">
        <v>2170</v>
      </c>
      <c r="I222" s="2" t="s">
        <v>2165</v>
      </c>
      <c r="J222" s="2" t="s">
        <v>2167</v>
      </c>
      <c r="K222" s="2" t="s">
        <v>2307</v>
      </c>
      <c r="L222" s="2" t="s">
        <v>900</v>
      </c>
      <c r="M222" s="2" t="s">
        <v>2295</v>
      </c>
      <c r="N222" s="2"/>
    </row>
    <row r="223" spans="1:16" x14ac:dyDescent="0.15">
      <c r="A223">
        <v>181</v>
      </c>
      <c r="B223" t="s">
        <v>1999</v>
      </c>
      <c r="C223" s="12">
        <v>68.290000000000006</v>
      </c>
      <c r="D223">
        <v>11.95</v>
      </c>
      <c r="E223">
        <v>0.72</v>
      </c>
      <c r="F223">
        <v>0.31</v>
      </c>
      <c r="G223">
        <v>0.41</v>
      </c>
      <c r="H223" s="36" t="s">
        <v>1848</v>
      </c>
      <c r="I223">
        <v>0.32</v>
      </c>
      <c r="J223" s="36" t="s">
        <v>1848</v>
      </c>
      <c r="K223" s="36" t="s">
        <v>1848</v>
      </c>
      <c r="L223" s="36" t="s">
        <v>1848</v>
      </c>
      <c r="M223">
        <f>SUM(C223:L223)</f>
        <v>82</v>
      </c>
      <c r="N223" s="36" t="s">
        <v>2330</v>
      </c>
    </row>
    <row r="224" spans="1:16" x14ac:dyDescent="0.15">
      <c r="A224">
        <f>A223+1</f>
        <v>182</v>
      </c>
      <c r="B224" t="s">
        <v>2000</v>
      </c>
      <c r="C224">
        <v>89.14</v>
      </c>
      <c r="D224">
        <v>9.9</v>
      </c>
      <c r="E224">
        <v>0.38</v>
      </c>
      <c r="F224">
        <v>0.13</v>
      </c>
      <c r="G224">
        <v>0.34</v>
      </c>
      <c r="H224" s="36" t="s">
        <v>1848</v>
      </c>
      <c r="I224">
        <v>0.11</v>
      </c>
      <c r="J224" s="36" t="s">
        <v>1848</v>
      </c>
      <c r="K224" s="36" t="s">
        <v>1848</v>
      </c>
      <c r="L224" s="36" t="s">
        <v>1848</v>
      </c>
      <c r="M224">
        <f t="shared" ref="M224:M243" si="17">SUM(C224:L224)</f>
        <v>100</v>
      </c>
    </row>
    <row r="225" spans="1:14" x14ac:dyDescent="0.15">
      <c r="A225">
        <f t="shared" ref="A225:A243" si="18">A224+1</f>
        <v>183</v>
      </c>
      <c r="B225" t="s">
        <v>2001</v>
      </c>
      <c r="C225">
        <v>87.26</v>
      </c>
      <c r="D225">
        <v>11.61</v>
      </c>
      <c r="E225">
        <v>0.49</v>
      </c>
      <c r="F225">
        <v>0.15</v>
      </c>
      <c r="G225">
        <v>0.39</v>
      </c>
      <c r="H225" s="36" t="s">
        <v>1848</v>
      </c>
      <c r="I225">
        <v>0.1</v>
      </c>
      <c r="J225" s="36" t="s">
        <v>1848</v>
      </c>
      <c r="K225" s="36" t="s">
        <v>1848</v>
      </c>
      <c r="L225" s="36" t="s">
        <v>1848</v>
      </c>
      <c r="M225">
        <f t="shared" si="17"/>
        <v>100</v>
      </c>
    </row>
    <row r="226" spans="1:14" x14ac:dyDescent="0.15">
      <c r="A226">
        <f t="shared" si="18"/>
        <v>184</v>
      </c>
      <c r="B226" t="s">
        <v>2002</v>
      </c>
      <c r="C226">
        <v>88.86</v>
      </c>
      <c r="D226">
        <v>8.85</v>
      </c>
      <c r="E226">
        <v>0.93</v>
      </c>
      <c r="F226">
        <v>0.21</v>
      </c>
      <c r="G226">
        <v>0.69</v>
      </c>
      <c r="H226" s="36" t="s">
        <v>1848</v>
      </c>
      <c r="I226">
        <v>0.46</v>
      </c>
      <c r="J226" s="36" t="s">
        <v>1848</v>
      </c>
      <c r="K226" s="36" t="s">
        <v>1848</v>
      </c>
      <c r="L226" s="36" t="s">
        <v>1848</v>
      </c>
      <c r="M226">
        <f t="shared" si="17"/>
        <v>99.999999999999986</v>
      </c>
    </row>
    <row r="227" spans="1:14" x14ac:dyDescent="0.15">
      <c r="A227">
        <f t="shared" si="18"/>
        <v>185</v>
      </c>
      <c r="B227" t="s">
        <v>2003</v>
      </c>
      <c r="C227">
        <v>89.32</v>
      </c>
      <c r="D227" s="12">
        <v>10.28</v>
      </c>
      <c r="E227" s="36" t="s">
        <v>1848</v>
      </c>
      <c r="F227">
        <v>0.14000000000000001</v>
      </c>
      <c r="G227">
        <v>0.22</v>
      </c>
      <c r="H227" s="36" t="s">
        <v>1848</v>
      </c>
      <c r="I227">
        <v>0.04</v>
      </c>
      <c r="J227" s="36" t="s">
        <v>1848</v>
      </c>
      <c r="K227" s="36" t="s">
        <v>1848</v>
      </c>
      <c r="L227" s="36" t="s">
        <v>1848</v>
      </c>
      <c r="M227">
        <f t="shared" si="17"/>
        <v>100</v>
      </c>
      <c r="N227" s="36" t="s">
        <v>2332</v>
      </c>
    </row>
    <row r="228" spans="1:14" x14ac:dyDescent="0.15">
      <c r="A228">
        <f t="shared" si="18"/>
        <v>186</v>
      </c>
      <c r="B228" t="s">
        <v>2004</v>
      </c>
      <c r="C228">
        <v>87.97</v>
      </c>
      <c r="D228">
        <v>9.56</v>
      </c>
      <c r="E228">
        <v>1.66</v>
      </c>
      <c r="F228">
        <v>0.13</v>
      </c>
      <c r="G228">
        <v>0.46</v>
      </c>
      <c r="H228" s="36" t="s">
        <v>1848</v>
      </c>
      <c r="I228">
        <v>0.22</v>
      </c>
      <c r="J228" s="36" t="s">
        <v>1848</v>
      </c>
      <c r="K228" s="36" t="s">
        <v>1848</v>
      </c>
      <c r="L228" s="36" t="s">
        <v>1848</v>
      </c>
      <c r="M228">
        <f t="shared" si="17"/>
        <v>99.999999999999986</v>
      </c>
    </row>
    <row r="229" spans="1:14" x14ac:dyDescent="0.15">
      <c r="A229">
        <f t="shared" si="18"/>
        <v>187</v>
      </c>
      <c r="B229" t="s">
        <v>2005</v>
      </c>
      <c r="C229">
        <v>88.2</v>
      </c>
      <c r="D229">
        <v>10.09</v>
      </c>
      <c r="E229">
        <v>1.1599999999999999</v>
      </c>
      <c r="F229">
        <v>0.08</v>
      </c>
      <c r="G229" s="36" t="s">
        <v>1848</v>
      </c>
      <c r="H229">
        <v>0.41</v>
      </c>
      <c r="I229">
        <v>0.06</v>
      </c>
      <c r="J229" s="36" t="s">
        <v>1848</v>
      </c>
      <c r="K229" s="36" t="s">
        <v>1848</v>
      </c>
      <c r="L229" s="36" t="s">
        <v>1848</v>
      </c>
      <c r="M229">
        <f t="shared" si="17"/>
        <v>100</v>
      </c>
    </row>
    <row r="230" spans="1:14" x14ac:dyDescent="0.15">
      <c r="A230">
        <f t="shared" si="18"/>
        <v>188</v>
      </c>
      <c r="B230" t="s">
        <v>2006</v>
      </c>
      <c r="C230">
        <v>87.39</v>
      </c>
      <c r="D230">
        <v>11.05</v>
      </c>
      <c r="E230">
        <v>0.61</v>
      </c>
      <c r="F230">
        <v>0.19</v>
      </c>
      <c r="G230">
        <v>0.63</v>
      </c>
      <c r="H230" s="36" t="s">
        <v>1848</v>
      </c>
      <c r="I230">
        <v>0.13</v>
      </c>
      <c r="J230" s="36" t="s">
        <v>1848</v>
      </c>
      <c r="K230" s="36" t="s">
        <v>1848</v>
      </c>
      <c r="L230" s="36" t="s">
        <v>1848</v>
      </c>
      <c r="M230">
        <f t="shared" si="17"/>
        <v>99.999999999999986</v>
      </c>
    </row>
    <row r="231" spans="1:14" x14ac:dyDescent="0.15">
      <c r="A231">
        <f t="shared" si="18"/>
        <v>189</v>
      </c>
      <c r="B231" t="s">
        <v>1142</v>
      </c>
      <c r="C231">
        <v>84.75</v>
      </c>
      <c r="D231">
        <v>14.77</v>
      </c>
      <c r="E231" s="36" t="s">
        <v>1848</v>
      </c>
      <c r="F231">
        <v>0.11</v>
      </c>
      <c r="G231">
        <v>0.37</v>
      </c>
      <c r="H231" s="36" t="s">
        <v>1848</v>
      </c>
      <c r="I231" s="36" t="s">
        <v>1848</v>
      </c>
      <c r="J231" s="36" t="s">
        <v>1848</v>
      </c>
      <c r="K231" s="36" t="s">
        <v>1848</v>
      </c>
      <c r="L231" s="36" t="s">
        <v>1848</v>
      </c>
      <c r="M231">
        <f t="shared" si="17"/>
        <v>100</v>
      </c>
    </row>
    <row r="232" spans="1:14" x14ac:dyDescent="0.15">
      <c r="A232">
        <f t="shared" si="18"/>
        <v>190</v>
      </c>
      <c r="B232" t="s">
        <v>1143</v>
      </c>
      <c r="C232">
        <v>86.3</v>
      </c>
      <c r="D232">
        <v>13.03</v>
      </c>
      <c r="E232">
        <v>0.34</v>
      </c>
      <c r="F232">
        <v>0.18</v>
      </c>
      <c r="G232">
        <v>0.15</v>
      </c>
      <c r="H232" s="36" t="s">
        <v>1848</v>
      </c>
      <c r="I232" s="36" t="s">
        <v>1848</v>
      </c>
      <c r="J232" s="36" t="s">
        <v>1848</v>
      </c>
      <c r="K232" s="36" t="s">
        <v>1848</v>
      </c>
      <c r="L232" s="36" t="s">
        <v>1848</v>
      </c>
      <c r="M232">
        <f t="shared" si="17"/>
        <v>100.00000000000001</v>
      </c>
    </row>
    <row r="233" spans="1:14" x14ac:dyDescent="0.15">
      <c r="A233">
        <f t="shared" si="18"/>
        <v>191</v>
      </c>
      <c r="B233" t="s">
        <v>1144</v>
      </c>
      <c r="C233">
        <v>87.05</v>
      </c>
      <c r="D233">
        <v>11.29</v>
      </c>
      <c r="E233">
        <v>1.1200000000000001</v>
      </c>
      <c r="F233">
        <v>0.15</v>
      </c>
      <c r="G233">
        <v>0.35</v>
      </c>
      <c r="H233" s="36" t="s">
        <v>1848</v>
      </c>
      <c r="I233">
        <v>0.04</v>
      </c>
      <c r="J233" s="36" t="s">
        <v>1848</v>
      </c>
      <c r="K233" s="36" t="s">
        <v>1848</v>
      </c>
      <c r="L233" s="36" t="s">
        <v>1848</v>
      </c>
      <c r="M233">
        <f t="shared" si="17"/>
        <v>100.00000000000001</v>
      </c>
    </row>
    <row r="234" spans="1:14" x14ac:dyDescent="0.15">
      <c r="A234">
        <f t="shared" si="18"/>
        <v>192</v>
      </c>
      <c r="B234" t="s">
        <v>1145</v>
      </c>
      <c r="C234">
        <v>92.94</v>
      </c>
      <c r="D234">
        <v>6.71</v>
      </c>
      <c r="E234">
        <v>0.16</v>
      </c>
      <c r="F234">
        <v>0.04</v>
      </c>
      <c r="G234">
        <v>0.15</v>
      </c>
      <c r="H234" s="36" t="s">
        <v>1848</v>
      </c>
      <c r="I234" s="36" t="s">
        <v>1848</v>
      </c>
      <c r="J234" s="36" t="s">
        <v>1848</v>
      </c>
      <c r="K234" s="36" t="s">
        <v>1848</v>
      </c>
      <c r="L234" s="36" t="s">
        <v>1848</v>
      </c>
      <c r="M234">
        <f t="shared" si="17"/>
        <v>100</v>
      </c>
    </row>
    <row r="235" spans="1:14" x14ac:dyDescent="0.15">
      <c r="A235">
        <f t="shared" si="18"/>
        <v>193</v>
      </c>
      <c r="B235" t="s">
        <v>1146</v>
      </c>
      <c r="C235" s="6">
        <v>0.97</v>
      </c>
      <c r="D235" s="36" t="s">
        <v>1848</v>
      </c>
      <c r="E235" s="36" t="s">
        <v>1848</v>
      </c>
      <c r="F235" s="36" t="s">
        <v>1848</v>
      </c>
      <c r="G235" s="36" t="s">
        <v>1848</v>
      </c>
      <c r="H235" s="36" t="s">
        <v>1848</v>
      </c>
      <c r="I235">
        <v>14.78</v>
      </c>
      <c r="J235" s="36" t="s">
        <v>1848</v>
      </c>
      <c r="K235" s="3">
        <v>84.25</v>
      </c>
      <c r="L235" s="36" t="s">
        <v>1848</v>
      </c>
      <c r="M235">
        <f t="shared" si="17"/>
        <v>100</v>
      </c>
      <c r="N235" t="s">
        <v>2333</v>
      </c>
    </row>
    <row r="236" spans="1:14" x14ac:dyDescent="0.15">
      <c r="A236">
        <f t="shared" si="18"/>
        <v>194</v>
      </c>
      <c r="B236" t="s">
        <v>1147</v>
      </c>
      <c r="C236">
        <v>1.43</v>
      </c>
      <c r="D236" s="36" t="s">
        <v>1848</v>
      </c>
      <c r="E236" s="36" t="s">
        <v>1848</v>
      </c>
      <c r="F236" s="36" t="s">
        <v>1848</v>
      </c>
      <c r="G236" s="36" t="s">
        <v>1848</v>
      </c>
      <c r="H236" s="36" t="s">
        <v>1848</v>
      </c>
      <c r="I236">
        <v>11.65</v>
      </c>
      <c r="J236" s="36" t="s">
        <v>1848</v>
      </c>
      <c r="K236" s="3">
        <v>86.92</v>
      </c>
      <c r="L236" s="3" t="s">
        <v>2334</v>
      </c>
      <c r="M236">
        <f t="shared" si="17"/>
        <v>100</v>
      </c>
    </row>
    <row r="237" spans="1:14" x14ac:dyDescent="0.15">
      <c r="A237">
        <f t="shared" si="18"/>
        <v>195</v>
      </c>
      <c r="B237" t="s">
        <v>1148</v>
      </c>
      <c r="C237">
        <v>0.75</v>
      </c>
      <c r="D237" s="36" t="s">
        <v>1848</v>
      </c>
      <c r="E237" s="36" t="s">
        <v>1848</v>
      </c>
      <c r="F237" s="36" t="s">
        <v>1848</v>
      </c>
      <c r="G237" s="36" t="s">
        <v>1848</v>
      </c>
      <c r="H237" s="36" t="s">
        <v>1848</v>
      </c>
      <c r="I237">
        <v>13.67</v>
      </c>
      <c r="J237" s="36" t="s">
        <v>1848</v>
      </c>
      <c r="K237" s="3">
        <v>85.15</v>
      </c>
      <c r="L237">
        <v>0.43</v>
      </c>
      <c r="M237">
        <f t="shared" si="17"/>
        <v>100.00000000000001</v>
      </c>
    </row>
    <row r="238" spans="1:14" x14ac:dyDescent="0.15">
      <c r="A238">
        <f t="shared" si="18"/>
        <v>196</v>
      </c>
      <c r="B238" t="s">
        <v>1149</v>
      </c>
      <c r="C238">
        <v>82.18</v>
      </c>
      <c r="D238">
        <v>6.3</v>
      </c>
      <c r="E238" s="12">
        <v>8.69</v>
      </c>
      <c r="F238">
        <v>2.92</v>
      </c>
      <c r="G238" s="36" t="s">
        <v>1848</v>
      </c>
      <c r="H238" s="36" t="s">
        <v>1848</v>
      </c>
      <c r="I238" s="36" t="s">
        <v>1848</v>
      </c>
      <c r="J238" s="36" t="s">
        <v>1848</v>
      </c>
      <c r="K238" s="36" t="s">
        <v>1848</v>
      </c>
      <c r="L238" s="36" t="s">
        <v>1848</v>
      </c>
      <c r="M238">
        <f t="shared" si="17"/>
        <v>100.09</v>
      </c>
      <c r="N238" s="36" t="s">
        <v>2335</v>
      </c>
    </row>
    <row r="239" spans="1:14" x14ac:dyDescent="0.15">
      <c r="A239">
        <f t="shared" si="18"/>
        <v>197</v>
      </c>
      <c r="B239" t="s">
        <v>1150</v>
      </c>
      <c r="C239">
        <v>68.62</v>
      </c>
      <c r="D239">
        <v>6.77</v>
      </c>
      <c r="E239">
        <v>24.46</v>
      </c>
      <c r="F239">
        <v>0.13</v>
      </c>
      <c r="G239" s="36" t="s">
        <v>1848</v>
      </c>
      <c r="H239" s="36" t="s">
        <v>1848</v>
      </c>
      <c r="I239">
        <v>0.02</v>
      </c>
      <c r="J239" s="36" t="s">
        <v>1848</v>
      </c>
      <c r="K239" s="36" t="s">
        <v>1848</v>
      </c>
      <c r="L239" s="36" t="s">
        <v>1848</v>
      </c>
      <c r="M239">
        <f t="shared" si="17"/>
        <v>99.999999999999986</v>
      </c>
    </row>
    <row r="240" spans="1:14" ht="14" x14ac:dyDescent="0.2">
      <c r="A240">
        <f t="shared" si="18"/>
        <v>198</v>
      </c>
      <c r="B240" t="s">
        <v>1151</v>
      </c>
      <c r="C240">
        <v>81.23</v>
      </c>
      <c r="D240">
        <v>9.33</v>
      </c>
      <c r="E240">
        <v>9.34</v>
      </c>
      <c r="F240">
        <v>0.1</v>
      </c>
      <c r="G240" s="36" t="s">
        <v>1848</v>
      </c>
      <c r="H240" s="36" t="s">
        <v>1848</v>
      </c>
      <c r="I240" s="36" t="s">
        <v>1848</v>
      </c>
      <c r="J240" s="36" t="s">
        <v>1848</v>
      </c>
      <c r="K240" s="36" t="s">
        <v>1848</v>
      </c>
      <c r="L240" s="36" t="s">
        <v>1848</v>
      </c>
      <c r="M240">
        <f t="shared" si="17"/>
        <v>100</v>
      </c>
    </row>
    <row r="241" spans="1:14" x14ac:dyDescent="0.15">
      <c r="A241">
        <f t="shared" si="18"/>
        <v>199</v>
      </c>
      <c r="B241" t="s">
        <v>1152</v>
      </c>
      <c r="C241">
        <v>72.63</v>
      </c>
      <c r="D241">
        <v>8.19</v>
      </c>
      <c r="E241">
        <v>19.010000000000002</v>
      </c>
      <c r="F241">
        <v>0.17</v>
      </c>
      <c r="G241" s="36" t="s">
        <v>1848</v>
      </c>
      <c r="H241" s="36" t="s">
        <v>1848</v>
      </c>
      <c r="I241" s="36" t="s">
        <v>1848</v>
      </c>
      <c r="J241" s="36" t="s">
        <v>1848</v>
      </c>
      <c r="K241" s="36" t="s">
        <v>1848</v>
      </c>
      <c r="L241" s="36" t="s">
        <v>1848</v>
      </c>
      <c r="M241">
        <f t="shared" si="17"/>
        <v>100</v>
      </c>
    </row>
    <row r="242" spans="1:14" x14ac:dyDescent="0.15">
      <c r="A242">
        <f t="shared" si="18"/>
        <v>200</v>
      </c>
      <c r="B242" t="s">
        <v>1153</v>
      </c>
      <c r="C242">
        <v>91.27</v>
      </c>
      <c r="D242">
        <v>8.07</v>
      </c>
      <c r="E242">
        <v>0.31</v>
      </c>
      <c r="F242" s="6">
        <v>0.35</v>
      </c>
      <c r="G242" s="39" t="s">
        <v>1848</v>
      </c>
      <c r="H242" s="36" t="s">
        <v>1848</v>
      </c>
      <c r="I242" s="36" t="s">
        <v>1848</v>
      </c>
      <c r="J242" s="36" t="s">
        <v>1848</v>
      </c>
      <c r="K242" s="36" t="s">
        <v>1848</v>
      </c>
      <c r="L242" s="36" t="s">
        <v>1848</v>
      </c>
      <c r="M242">
        <f t="shared" si="17"/>
        <v>100</v>
      </c>
      <c r="N242" s="36" t="s">
        <v>2336</v>
      </c>
    </row>
    <row r="243" spans="1:14" x14ac:dyDescent="0.15">
      <c r="A243">
        <f t="shared" si="18"/>
        <v>201</v>
      </c>
      <c r="B243" t="s">
        <v>1794</v>
      </c>
      <c r="C243">
        <v>99.32</v>
      </c>
      <c r="D243">
        <v>0.15</v>
      </c>
      <c r="E243" s="36" t="s">
        <v>1848</v>
      </c>
      <c r="F243">
        <v>0.14000000000000001</v>
      </c>
      <c r="G243" s="36" t="s">
        <v>1848</v>
      </c>
      <c r="H243" s="36" t="s">
        <v>1848</v>
      </c>
      <c r="I243">
        <v>0.22</v>
      </c>
      <c r="J243">
        <v>0.17</v>
      </c>
      <c r="K243" s="36" t="s">
        <v>1848</v>
      </c>
      <c r="L243" s="36" t="s">
        <v>1848</v>
      </c>
      <c r="M243">
        <f t="shared" si="17"/>
        <v>100</v>
      </c>
    </row>
    <row r="245" spans="1:14" ht="16" x14ac:dyDescent="0.2">
      <c r="A245" s="102" t="s">
        <v>5155</v>
      </c>
    </row>
    <row r="247" spans="1:14" x14ac:dyDescent="0.15">
      <c r="A247" s="1" t="s">
        <v>3525</v>
      </c>
      <c r="C247" s="2" t="s">
        <v>2161</v>
      </c>
      <c r="D247" s="2" t="s">
        <v>2162</v>
      </c>
      <c r="E247" s="2" t="s">
        <v>2164</v>
      </c>
      <c r="F247" s="2" t="s">
        <v>2166</v>
      </c>
      <c r="G247" s="2" t="s">
        <v>2169</v>
      </c>
      <c r="H247" s="2" t="s">
        <v>2168</v>
      </c>
      <c r="I247" s="2" t="s">
        <v>2167</v>
      </c>
      <c r="K247" s="2"/>
    </row>
    <row r="248" spans="1:14" x14ac:dyDescent="0.15">
      <c r="A248">
        <v>202</v>
      </c>
      <c r="B248" s="80" t="s">
        <v>3526</v>
      </c>
      <c r="C248">
        <v>88.03</v>
      </c>
      <c r="D248">
        <v>0.11</v>
      </c>
      <c r="E248">
        <v>3.28</v>
      </c>
      <c r="F248">
        <v>4.0599999999999996</v>
      </c>
      <c r="H248">
        <v>0.6</v>
      </c>
      <c r="I248">
        <v>3.92</v>
      </c>
    </row>
    <row r="249" spans="1:14" x14ac:dyDescent="0.15">
      <c r="A249">
        <v>203</v>
      </c>
      <c r="B249" s="80" t="s">
        <v>3527</v>
      </c>
      <c r="C249">
        <v>86.84</v>
      </c>
      <c r="D249">
        <v>12.7</v>
      </c>
      <c r="E249">
        <v>0.28000000000000003</v>
      </c>
      <c r="G249">
        <v>0.18</v>
      </c>
      <c r="J249" s="80" t="s">
        <v>3530</v>
      </c>
    </row>
    <row r="250" spans="1:14" x14ac:dyDescent="0.15">
      <c r="A250">
        <v>204</v>
      </c>
      <c r="B250" s="80" t="s">
        <v>3528</v>
      </c>
      <c r="C250">
        <v>86.99</v>
      </c>
      <c r="D250">
        <v>12.33</v>
      </c>
      <c r="E250">
        <v>0.38</v>
      </c>
      <c r="G250">
        <v>0.3</v>
      </c>
      <c r="J250" s="80" t="s">
        <v>3529</v>
      </c>
    </row>
    <row r="251" spans="1:14" x14ac:dyDescent="0.15">
      <c r="A251">
        <v>205</v>
      </c>
      <c r="B251" s="80" t="s">
        <v>3531</v>
      </c>
      <c r="C251">
        <v>80.84</v>
      </c>
      <c r="D251">
        <v>18.37</v>
      </c>
      <c r="E251">
        <v>0.3</v>
      </c>
      <c r="F251">
        <v>0.16</v>
      </c>
      <c r="G251">
        <v>0.2</v>
      </c>
    </row>
  </sheetData>
  <phoneticPr fontId="3" type="noConversion"/>
  <pageMargins left="0.75" right="0.75" top="1" bottom="1" header="0.5" footer="0.5"/>
  <pageSetup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A658B-7B29-6740-BF2C-49D4CDEBCF54}">
  <dimension ref="A2:K41"/>
  <sheetViews>
    <sheetView zoomScale="150" zoomScaleNormal="150" workbookViewId="0">
      <selection activeCell="D26" sqref="D26"/>
    </sheetView>
  </sheetViews>
  <sheetFormatPr baseColWidth="10" defaultRowHeight="13" x14ac:dyDescent="0.15"/>
  <cols>
    <col min="1" max="1" width="12.1640625" customWidth="1"/>
    <col min="2" max="2" width="15.83203125" bestFit="1" customWidth="1"/>
    <col min="3" max="9" width="10.83203125" style="3"/>
  </cols>
  <sheetData>
    <row r="2" spans="1:11" ht="16" x14ac:dyDescent="0.2">
      <c r="A2" s="81" t="s">
        <v>5001</v>
      </c>
    </row>
    <row r="4" spans="1:11" x14ac:dyDescent="0.15">
      <c r="A4" s="1" t="s">
        <v>5000</v>
      </c>
      <c r="C4" s="2" t="s">
        <v>2161</v>
      </c>
      <c r="D4" s="2" t="s">
        <v>2162</v>
      </c>
      <c r="E4" s="2" t="s">
        <v>2164</v>
      </c>
      <c r="F4" s="2" t="s">
        <v>2166</v>
      </c>
      <c r="G4" s="2" t="s">
        <v>913</v>
      </c>
      <c r="H4" s="2" t="s">
        <v>2169</v>
      </c>
      <c r="I4" s="2" t="s">
        <v>2170</v>
      </c>
    </row>
    <row r="5" spans="1:11" x14ac:dyDescent="0.15">
      <c r="A5" s="98" t="s">
        <v>2168</v>
      </c>
      <c r="C5" s="3">
        <v>69.69</v>
      </c>
      <c r="D5" s="3">
        <v>7.16</v>
      </c>
      <c r="E5" s="3">
        <v>21.82</v>
      </c>
      <c r="F5" s="3">
        <v>0.47</v>
      </c>
      <c r="G5" s="100" t="s">
        <v>4912</v>
      </c>
      <c r="H5" s="100" t="s">
        <v>4912</v>
      </c>
      <c r="I5" s="3">
        <v>0.56999999999999995</v>
      </c>
      <c r="K5" s="98" t="s">
        <v>4991</v>
      </c>
    </row>
    <row r="6" spans="1:11" x14ac:dyDescent="0.15">
      <c r="A6" s="98" t="s">
        <v>2251</v>
      </c>
      <c r="C6" s="3">
        <v>62.04</v>
      </c>
      <c r="D6" s="3">
        <v>7.66</v>
      </c>
      <c r="E6" s="3">
        <v>29.32</v>
      </c>
      <c r="F6" s="3">
        <v>0.18</v>
      </c>
      <c r="G6" s="100" t="s">
        <v>4912</v>
      </c>
      <c r="H6" s="3">
        <v>0.19</v>
      </c>
      <c r="I6" s="3">
        <v>0.23</v>
      </c>
      <c r="K6" s="98" t="s">
        <v>4992</v>
      </c>
    </row>
    <row r="7" spans="1:11" x14ac:dyDescent="0.15">
      <c r="A7" s="98" t="s">
        <v>2252</v>
      </c>
      <c r="C7" s="3">
        <v>72.22</v>
      </c>
      <c r="D7" s="3">
        <v>7.17</v>
      </c>
      <c r="E7" s="3">
        <v>19.559999999999999</v>
      </c>
      <c r="F7" s="3">
        <v>0.38</v>
      </c>
      <c r="G7" s="100" t="s">
        <v>4912</v>
      </c>
      <c r="H7" s="3">
        <v>0.2</v>
      </c>
      <c r="I7" s="3">
        <v>0.28000000000000003</v>
      </c>
      <c r="K7" s="98" t="s">
        <v>4993</v>
      </c>
    </row>
    <row r="8" spans="1:11" x14ac:dyDescent="0.15">
      <c r="A8" s="98" t="s">
        <v>4989</v>
      </c>
      <c r="C8" s="3">
        <v>68.69</v>
      </c>
      <c r="D8" s="3">
        <v>4.8600000000000003</v>
      </c>
      <c r="E8" s="3">
        <v>25.43</v>
      </c>
      <c r="F8" s="3">
        <v>0.11</v>
      </c>
      <c r="K8" s="98" t="s">
        <v>4994</v>
      </c>
    </row>
    <row r="9" spans="1:11" x14ac:dyDescent="0.15">
      <c r="A9" s="98" t="s">
        <v>4990</v>
      </c>
      <c r="C9" s="3">
        <v>74.17</v>
      </c>
      <c r="D9" s="3">
        <v>8.4700000000000006</v>
      </c>
      <c r="E9" s="3">
        <v>16.149999999999999</v>
      </c>
      <c r="F9" s="3">
        <v>0.28000000000000003</v>
      </c>
      <c r="K9" s="98" t="s">
        <v>4995</v>
      </c>
    </row>
    <row r="10" spans="1:11" x14ac:dyDescent="0.15">
      <c r="A10" s="98" t="s">
        <v>2168</v>
      </c>
      <c r="D10" s="3">
        <v>6.55</v>
      </c>
      <c r="E10" s="3">
        <v>14.13</v>
      </c>
      <c r="K10" s="98" t="s">
        <v>4996</v>
      </c>
    </row>
    <row r="11" spans="1:11" x14ac:dyDescent="0.15">
      <c r="A11" s="98" t="s">
        <v>2251</v>
      </c>
      <c r="D11" s="3">
        <v>5.68</v>
      </c>
      <c r="E11" s="3">
        <v>11.16</v>
      </c>
      <c r="K11" s="98" t="s">
        <v>4997</v>
      </c>
    </row>
    <row r="12" spans="1:11" x14ac:dyDescent="0.15">
      <c r="A12" s="98" t="s">
        <v>4998</v>
      </c>
      <c r="C12" s="3">
        <v>87</v>
      </c>
      <c r="D12" s="3">
        <v>9.8000000000000007</v>
      </c>
      <c r="E12" s="3">
        <v>3.1</v>
      </c>
      <c r="K12" s="98" t="s">
        <v>4999</v>
      </c>
    </row>
    <row r="14" spans="1:11" s="1" customFormat="1" x14ac:dyDescent="0.15">
      <c r="A14" s="1" t="s">
        <v>5002</v>
      </c>
      <c r="C14" s="2" t="s">
        <v>2161</v>
      </c>
      <c r="D14" s="2" t="s">
        <v>2163</v>
      </c>
      <c r="E14" s="2" t="s">
        <v>2162</v>
      </c>
      <c r="F14" s="2" t="s">
        <v>2164</v>
      </c>
      <c r="G14" s="2"/>
      <c r="H14" s="2"/>
      <c r="I14" s="2"/>
    </row>
    <row r="15" spans="1:11" x14ac:dyDescent="0.15">
      <c r="A15" s="98" t="s">
        <v>5003</v>
      </c>
      <c r="B15" s="98" t="s">
        <v>5004</v>
      </c>
      <c r="C15" s="3">
        <v>71.56</v>
      </c>
      <c r="D15" s="3">
        <v>8.7899999999999991</v>
      </c>
      <c r="E15" s="3">
        <v>6.45</v>
      </c>
      <c r="F15" s="3">
        <v>13</v>
      </c>
      <c r="H15" s="18" t="s">
        <v>5010</v>
      </c>
    </row>
    <row r="16" spans="1:11" x14ac:dyDescent="0.15">
      <c r="A16" s="98" t="s">
        <v>5003</v>
      </c>
      <c r="B16" s="98" t="s">
        <v>5005</v>
      </c>
      <c r="C16" s="3">
        <v>72.010000000000005</v>
      </c>
      <c r="D16" s="3">
        <v>4.5999999999999996</v>
      </c>
      <c r="E16" s="3">
        <v>15.28</v>
      </c>
      <c r="F16" s="3">
        <v>7.12</v>
      </c>
      <c r="H16" s="18" t="s">
        <v>5012</v>
      </c>
    </row>
    <row r="17" spans="1:11" x14ac:dyDescent="0.15">
      <c r="A17" s="98" t="s">
        <v>5003</v>
      </c>
      <c r="B17" s="98" t="s">
        <v>5006</v>
      </c>
      <c r="C17" s="3">
        <v>77.099999999999994</v>
      </c>
      <c r="D17" s="3">
        <v>1.36</v>
      </c>
      <c r="E17" s="3">
        <v>7.54</v>
      </c>
      <c r="F17" s="3">
        <v>12.7</v>
      </c>
      <c r="H17" s="18" t="s">
        <v>5013</v>
      </c>
    </row>
    <row r="18" spans="1:11" x14ac:dyDescent="0.15">
      <c r="A18" s="98" t="s">
        <v>5007</v>
      </c>
      <c r="B18" s="98" t="s">
        <v>5008</v>
      </c>
      <c r="C18" s="3">
        <v>76.2</v>
      </c>
      <c r="D18" s="3">
        <v>5.84</v>
      </c>
      <c r="E18" s="3">
        <v>5.14</v>
      </c>
      <c r="F18" s="3">
        <v>12.82</v>
      </c>
      <c r="H18" s="18" t="s">
        <v>5014</v>
      </c>
    </row>
    <row r="19" spans="1:11" x14ac:dyDescent="0.15">
      <c r="A19" s="98" t="s">
        <v>5009</v>
      </c>
      <c r="C19" s="3">
        <v>75.84</v>
      </c>
      <c r="D19" s="3">
        <v>1.28</v>
      </c>
      <c r="E19" s="3">
        <v>20.98</v>
      </c>
      <c r="F19" s="3">
        <v>0.91</v>
      </c>
      <c r="H19" s="18" t="s">
        <v>5011</v>
      </c>
    </row>
    <row r="21" spans="1:11" s="1" customFormat="1" x14ac:dyDescent="0.15">
      <c r="A21" s="1" t="s">
        <v>5015</v>
      </c>
      <c r="C21" s="2" t="s">
        <v>2165</v>
      </c>
      <c r="D21" s="2" t="s">
        <v>2161</v>
      </c>
      <c r="E21" s="2" t="s">
        <v>2163</v>
      </c>
      <c r="F21" s="2" t="s">
        <v>2162</v>
      </c>
      <c r="G21" s="2" t="s">
        <v>2164</v>
      </c>
      <c r="H21" s="2" t="s">
        <v>2166</v>
      </c>
      <c r="I21" s="2"/>
    </row>
    <row r="22" spans="1:11" x14ac:dyDescent="0.15">
      <c r="A22" s="98" t="s">
        <v>3904</v>
      </c>
      <c r="B22" s="98" t="s">
        <v>5016</v>
      </c>
      <c r="C22" s="3">
        <v>7.93</v>
      </c>
      <c r="D22" s="3">
        <v>84.7</v>
      </c>
      <c r="E22" s="100" t="s">
        <v>4912</v>
      </c>
      <c r="F22" s="3">
        <v>3.01</v>
      </c>
      <c r="G22" s="3">
        <v>2.67</v>
      </c>
      <c r="H22" s="3">
        <v>0.31</v>
      </c>
      <c r="I22" s="100" t="s">
        <v>3235</v>
      </c>
      <c r="K22" s="98" t="s">
        <v>5022</v>
      </c>
    </row>
    <row r="23" spans="1:11" x14ac:dyDescent="0.15">
      <c r="A23" s="98" t="s">
        <v>3904</v>
      </c>
      <c r="B23" s="98" t="s">
        <v>5017</v>
      </c>
      <c r="C23" s="3">
        <v>1.86</v>
      </c>
      <c r="D23" s="3">
        <v>81.599999999999994</v>
      </c>
      <c r="E23" s="100" t="s">
        <v>3845</v>
      </c>
      <c r="F23" s="3">
        <v>7.41</v>
      </c>
      <c r="G23" s="3">
        <v>8.11</v>
      </c>
      <c r="H23" s="100" t="s">
        <v>3845</v>
      </c>
      <c r="I23" s="100" t="s">
        <v>3235</v>
      </c>
      <c r="K23" s="98" t="s">
        <v>5024</v>
      </c>
    </row>
    <row r="24" spans="1:11" x14ac:dyDescent="0.15">
      <c r="A24" s="98" t="s">
        <v>3904</v>
      </c>
      <c r="B24" s="98" t="s">
        <v>3845</v>
      </c>
      <c r="C24" s="100" t="s">
        <v>3845</v>
      </c>
      <c r="D24" s="111">
        <v>80.849999999999994</v>
      </c>
      <c r="E24" s="100" t="s">
        <v>3845</v>
      </c>
      <c r="F24" s="3">
        <v>7.77</v>
      </c>
      <c r="G24" s="3">
        <v>11.36</v>
      </c>
      <c r="H24" s="100" t="s">
        <v>3845</v>
      </c>
      <c r="I24" s="100" t="s">
        <v>4786</v>
      </c>
      <c r="K24" s="98" t="s">
        <v>5028</v>
      </c>
    </row>
    <row r="25" spans="1:11" x14ac:dyDescent="0.15">
      <c r="A25" s="98" t="s">
        <v>1008</v>
      </c>
      <c r="B25" s="98" t="s">
        <v>5018</v>
      </c>
      <c r="C25" s="3">
        <v>5.92</v>
      </c>
      <c r="D25" s="3">
        <v>91.46</v>
      </c>
      <c r="E25" s="100" t="s">
        <v>3845</v>
      </c>
      <c r="F25" s="100" t="s">
        <v>3845</v>
      </c>
      <c r="G25" s="100" t="s">
        <v>3845</v>
      </c>
      <c r="H25" s="3">
        <v>2.31</v>
      </c>
      <c r="I25" s="100" t="s">
        <v>3235</v>
      </c>
      <c r="K25" s="18" t="s">
        <v>5025</v>
      </c>
    </row>
    <row r="26" spans="1:11" x14ac:dyDescent="0.15">
      <c r="A26" s="98" t="s">
        <v>1008</v>
      </c>
      <c r="B26" s="98" t="s">
        <v>5019</v>
      </c>
      <c r="C26" s="3">
        <v>4.4000000000000004</v>
      </c>
      <c r="D26" s="3">
        <v>86.08</v>
      </c>
      <c r="E26" s="100" t="s">
        <v>3845</v>
      </c>
      <c r="F26" s="3">
        <v>3.63</v>
      </c>
      <c r="G26" s="3">
        <v>4.87</v>
      </c>
      <c r="H26" s="100" t="s">
        <v>3845</v>
      </c>
      <c r="I26" s="100" t="s">
        <v>3235</v>
      </c>
      <c r="K26" s="18" t="s">
        <v>5023</v>
      </c>
    </row>
    <row r="27" spans="1:11" x14ac:dyDescent="0.15">
      <c r="A27" s="98" t="s">
        <v>1008</v>
      </c>
      <c r="B27" s="18" t="s">
        <v>3845</v>
      </c>
      <c r="C27" s="100" t="s">
        <v>3845</v>
      </c>
      <c r="D27" s="3">
        <v>92</v>
      </c>
      <c r="E27" s="3">
        <v>0.7</v>
      </c>
      <c r="F27" s="3">
        <v>2.8</v>
      </c>
      <c r="G27" s="3">
        <v>5.53</v>
      </c>
      <c r="H27" s="100" t="s">
        <v>3845</v>
      </c>
      <c r="I27" s="100" t="s">
        <v>4786</v>
      </c>
      <c r="K27" s="98" t="s">
        <v>5029</v>
      </c>
    </row>
    <row r="28" spans="1:11" x14ac:dyDescent="0.15">
      <c r="A28" s="98" t="s">
        <v>72</v>
      </c>
      <c r="B28" s="98" t="s">
        <v>5020</v>
      </c>
      <c r="C28" s="3">
        <v>2.2400000000000002</v>
      </c>
      <c r="D28" s="3">
        <v>90.68</v>
      </c>
      <c r="E28" s="3">
        <v>1.39</v>
      </c>
      <c r="F28" s="3">
        <v>2</v>
      </c>
      <c r="G28" s="3">
        <v>2.33</v>
      </c>
      <c r="H28" s="3">
        <v>0.61</v>
      </c>
      <c r="I28" s="100" t="s">
        <v>3235</v>
      </c>
      <c r="K28" s="98" t="s">
        <v>5026</v>
      </c>
    </row>
    <row r="29" spans="1:11" x14ac:dyDescent="0.15">
      <c r="B29" s="98" t="s">
        <v>5021</v>
      </c>
      <c r="C29" s="3">
        <v>3.22</v>
      </c>
      <c r="D29" s="3">
        <v>94.65</v>
      </c>
      <c r="E29" s="100" t="s">
        <v>3845</v>
      </c>
      <c r="F29" s="3">
        <v>0.45</v>
      </c>
      <c r="G29" s="3">
        <v>0.44</v>
      </c>
      <c r="H29" s="3">
        <v>0.8</v>
      </c>
      <c r="I29" s="100" t="s">
        <v>3235</v>
      </c>
      <c r="K29" s="98" t="s">
        <v>5027</v>
      </c>
    </row>
    <row r="30" spans="1:11" x14ac:dyDescent="0.15">
      <c r="B30" s="18" t="s">
        <v>3845</v>
      </c>
      <c r="C30" s="100" t="s">
        <v>3845</v>
      </c>
      <c r="D30" s="3">
        <v>92.15</v>
      </c>
      <c r="E30" s="3">
        <v>0.6</v>
      </c>
      <c r="F30" s="3">
        <v>3.5</v>
      </c>
      <c r="G30" s="3">
        <v>3.65</v>
      </c>
      <c r="H30" s="100" t="s">
        <v>3845</v>
      </c>
      <c r="I30" s="100" t="s">
        <v>4786</v>
      </c>
      <c r="K30" s="98" t="s">
        <v>5030</v>
      </c>
    </row>
    <row r="32" spans="1:11" s="1" customFormat="1" x14ac:dyDescent="0.15">
      <c r="A32" s="1" t="s">
        <v>5031</v>
      </c>
      <c r="C32" s="2" t="s">
        <v>2161</v>
      </c>
      <c r="D32" s="2" t="s">
        <v>2163</v>
      </c>
      <c r="E32" s="2" t="s">
        <v>2162</v>
      </c>
      <c r="F32" s="2" t="s">
        <v>2164</v>
      </c>
      <c r="G32" s="2"/>
      <c r="H32" s="2"/>
      <c r="I32" s="2"/>
    </row>
    <row r="33" spans="1:9" x14ac:dyDescent="0.15">
      <c r="A33" s="98" t="s">
        <v>5032</v>
      </c>
      <c r="C33" s="3">
        <v>82.03</v>
      </c>
      <c r="D33" s="3">
        <v>1.3</v>
      </c>
      <c r="E33" s="3">
        <v>5.03</v>
      </c>
      <c r="F33" s="3">
        <v>11.4</v>
      </c>
      <c r="G33" s="100" t="s">
        <v>5038</v>
      </c>
      <c r="I33" s="18" t="s">
        <v>5041</v>
      </c>
    </row>
    <row r="34" spans="1:9" x14ac:dyDescent="0.15">
      <c r="A34" s="98" t="s">
        <v>5033</v>
      </c>
      <c r="C34" s="3">
        <v>83.75</v>
      </c>
      <c r="D34" s="3">
        <v>0.66</v>
      </c>
      <c r="E34" s="3">
        <v>7.77</v>
      </c>
      <c r="F34" s="3">
        <v>7.82</v>
      </c>
      <c r="G34" s="100" t="s">
        <v>4786</v>
      </c>
      <c r="I34" s="18" t="s">
        <v>5039</v>
      </c>
    </row>
    <row r="35" spans="1:9" x14ac:dyDescent="0.15">
      <c r="A35" s="98" t="s">
        <v>5034</v>
      </c>
      <c r="C35" s="3">
        <v>87.5</v>
      </c>
      <c r="D35" s="3">
        <v>0.91</v>
      </c>
      <c r="E35" s="3">
        <v>7.14</v>
      </c>
      <c r="F35" s="3">
        <v>4.26</v>
      </c>
      <c r="G35" s="100" t="s">
        <v>4786</v>
      </c>
      <c r="I35" s="18" t="s">
        <v>5040</v>
      </c>
    </row>
    <row r="36" spans="1:9" x14ac:dyDescent="0.15">
      <c r="A36" s="98" t="s">
        <v>5035</v>
      </c>
      <c r="C36" s="3">
        <v>88.01</v>
      </c>
      <c r="D36" s="3">
        <v>3.74</v>
      </c>
      <c r="E36" s="3">
        <v>4.08</v>
      </c>
      <c r="F36" s="3">
        <v>3.95</v>
      </c>
      <c r="G36" s="100" t="s">
        <v>5038</v>
      </c>
      <c r="I36" s="18" t="s">
        <v>5042</v>
      </c>
    </row>
    <row r="37" spans="1:9" x14ac:dyDescent="0.15">
      <c r="A37" s="98" t="s">
        <v>5036</v>
      </c>
      <c r="C37" s="3">
        <v>92.94</v>
      </c>
      <c r="D37" s="3">
        <v>2.23</v>
      </c>
      <c r="E37" s="3">
        <v>0.7</v>
      </c>
      <c r="F37" s="3">
        <v>2.11</v>
      </c>
      <c r="G37" s="100" t="s">
        <v>5038</v>
      </c>
      <c r="I37" s="18" t="s">
        <v>5043</v>
      </c>
    </row>
    <row r="38" spans="1:9" x14ac:dyDescent="0.15">
      <c r="A38" s="98" t="s">
        <v>5037</v>
      </c>
      <c r="C38" s="3">
        <v>90.04</v>
      </c>
      <c r="D38" s="3">
        <v>2.6</v>
      </c>
      <c r="E38" s="3">
        <v>1.25</v>
      </c>
      <c r="F38" s="3">
        <v>6.11</v>
      </c>
      <c r="G38" s="100" t="s">
        <v>5038</v>
      </c>
      <c r="I38" s="18" t="s">
        <v>5044</v>
      </c>
    </row>
    <row r="39" spans="1:9" x14ac:dyDescent="0.15">
      <c r="A39" s="98" t="s">
        <v>5045</v>
      </c>
      <c r="C39" s="3">
        <v>97.41</v>
      </c>
      <c r="D39" s="3">
        <v>2.31</v>
      </c>
      <c r="E39" s="100" t="s">
        <v>3845</v>
      </c>
      <c r="G39" s="100" t="s">
        <v>5038</v>
      </c>
      <c r="I39" s="18" t="s">
        <v>5049</v>
      </c>
    </row>
    <row r="40" spans="1:9" x14ac:dyDescent="0.15">
      <c r="A40" s="98" t="s">
        <v>5046</v>
      </c>
      <c r="C40" s="3">
        <v>100</v>
      </c>
      <c r="D40" s="100" t="s">
        <v>3845</v>
      </c>
      <c r="E40" s="100" t="s">
        <v>3845</v>
      </c>
      <c r="G40" s="100" t="s">
        <v>4786</v>
      </c>
      <c r="I40" s="18" t="s">
        <v>5051</v>
      </c>
    </row>
    <row r="41" spans="1:9" x14ac:dyDescent="0.15">
      <c r="A41" s="98" t="s">
        <v>5047</v>
      </c>
      <c r="C41" s="100" t="s">
        <v>5048</v>
      </c>
      <c r="D41" s="3">
        <v>3.42</v>
      </c>
      <c r="E41" s="3">
        <v>0.8</v>
      </c>
      <c r="G41" s="100" t="s">
        <v>5038</v>
      </c>
      <c r="I41" s="18" t="s">
        <v>5050</v>
      </c>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selection activeCell="A2" sqref="A2"/>
    </sheetView>
  </sheetViews>
  <sheetFormatPr baseColWidth="10" defaultColWidth="8.83203125" defaultRowHeight="13" x14ac:dyDescent="0.15"/>
  <cols>
    <col min="2" max="2" width="18.33203125" bestFit="1" customWidth="1"/>
    <col min="3" max="3" width="10.5" bestFit="1" customWidth="1"/>
    <col min="4" max="4" width="17.6640625" bestFit="1" customWidth="1"/>
    <col min="6" max="6" width="11.83203125" bestFit="1" customWidth="1"/>
  </cols>
  <sheetData>
    <row r="2" spans="1:6" ht="16" x14ac:dyDescent="0.2">
      <c r="A2" s="81" t="s">
        <v>4808</v>
      </c>
    </row>
    <row r="4" spans="1:6" x14ac:dyDescent="0.15">
      <c r="A4" s="1" t="s">
        <v>1311</v>
      </c>
      <c r="B4" s="1" t="s">
        <v>1312</v>
      </c>
      <c r="C4" s="1" t="s">
        <v>1313</v>
      </c>
      <c r="D4" s="1" t="s">
        <v>1270</v>
      </c>
      <c r="E4" s="1" t="s">
        <v>1272</v>
      </c>
      <c r="F4" s="1" t="s">
        <v>1316</v>
      </c>
    </row>
    <row r="5" spans="1:6" x14ac:dyDescent="0.15">
      <c r="A5" s="13" t="s">
        <v>1279</v>
      </c>
      <c r="B5" s="13" t="s">
        <v>1278</v>
      </c>
      <c r="C5" s="13" t="s">
        <v>1283</v>
      </c>
      <c r="D5" s="13" t="s">
        <v>1281</v>
      </c>
      <c r="E5">
        <v>12</v>
      </c>
    </row>
    <row r="6" spans="1:6" x14ac:dyDescent="0.15">
      <c r="A6" s="13" t="s">
        <v>1280</v>
      </c>
      <c r="B6" s="13" t="s">
        <v>1278</v>
      </c>
      <c r="C6" s="13" t="s">
        <v>1282</v>
      </c>
      <c r="D6" s="13" t="s">
        <v>1284</v>
      </c>
      <c r="E6">
        <v>14</v>
      </c>
      <c r="F6" s="13" t="s">
        <v>1315</v>
      </c>
    </row>
    <row r="7" spans="1:6" x14ac:dyDescent="0.15">
      <c r="A7" s="13" t="s">
        <v>1285</v>
      </c>
      <c r="B7" s="13" t="s">
        <v>1278</v>
      </c>
      <c r="C7" s="13" t="s">
        <v>1286</v>
      </c>
      <c r="D7" s="13" t="s">
        <v>1281</v>
      </c>
      <c r="E7">
        <v>14</v>
      </c>
    </row>
    <row r="8" spans="1:6" x14ac:dyDescent="0.15">
      <c r="A8" s="13" t="s">
        <v>1287</v>
      </c>
      <c r="B8" s="13" t="s">
        <v>1288</v>
      </c>
      <c r="C8" s="13" t="s">
        <v>1289</v>
      </c>
      <c r="D8" s="13" t="s">
        <v>1281</v>
      </c>
      <c r="E8">
        <v>10</v>
      </c>
    </row>
    <row r="9" spans="1:6" x14ac:dyDescent="0.15">
      <c r="A9" s="13" t="s">
        <v>1290</v>
      </c>
      <c r="B9" s="13" t="s">
        <v>1291</v>
      </c>
      <c r="C9" s="13" t="s">
        <v>1294</v>
      </c>
      <c r="D9" s="13" t="s">
        <v>1292</v>
      </c>
      <c r="E9">
        <v>9</v>
      </c>
    </row>
    <row r="10" spans="1:6" x14ac:dyDescent="0.15">
      <c r="A10" s="13" t="s">
        <v>1293</v>
      </c>
      <c r="B10" s="13" t="s">
        <v>1291</v>
      </c>
      <c r="C10" s="13" t="s">
        <v>1295</v>
      </c>
      <c r="D10" s="13" t="s">
        <v>1297</v>
      </c>
      <c r="E10">
        <v>9</v>
      </c>
    </row>
    <row r="11" spans="1:6" x14ac:dyDescent="0.15">
      <c r="A11" s="13" t="s">
        <v>1298</v>
      </c>
      <c r="B11" s="13" t="s">
        <v>1291</v>
      </c>
      <c r="C11" s="13" t="s">
        <v>1296</v>
      </c>
      <c r="E11">
        <v>12</v>
      </c>
    </row>
    <row r="13" spans="1:6" x14ac:dyDescent="0.15">
      <c r="B13" s="27" t="s">
        <v>1314</v>
      </c>
    </row>
    <row r="14" spans="1:6" x14ac:dyDescent="0.15">
      <c r="B14" s="27" t="s">
        <v>1299</v>
      </c>
    </row>
    <row r="15" spans="1:6" x14ac:dyDescent="0.15">
      <c r="B15" s="13" t="s">
        <v>1300</v>
      </c>
    </row>
    <row r="16" spans="1:6" x14ac:dyDescent="0.15">
      <c r="B16" s="13" t="s">
        <v>1301</v>
      </c>
    </row>
    <row r="17" spans="2:2" x14ac:dyDescent="0.15">
      <c r="B17" s="13" t="s">
        <v>1302</v>
      </c>
    </row>
    <row r="18" spans="2:2" x14ac:dyDescent="0.15">
      <c r="B18" s="13" t="s">
        <v>1303</v>
      </c>
    </row>
    <row r="19" spans="2:2" x14ac:dyDescent="0.15">
      <c r="B19" s="13" t="s">
        <v>1304</v>
      </c>
    </row>
    <row r="20" spans="2:2" x14ac:dyDescent="0.15">
      <c r="B20" s="13" t="s">
        <v>1305</v>
      </c>
    </row>
    <row r="21" spans="2:2" x14ac:dyDescent="0.15">
      <c r="B21" s="13" t="s">
        <v>1306</v>
      </c>
    </row>
    <row r="22" spans="2:2" x14ac:dyDescent="0.15">
      <c r="B22" s="13" t="s">
        <v>1307</v>
      </c>
    </row>
    <row r="23" spans="2:2" x14ac:dyDescent="0.15">
      <c r="B23" s="13" t="s">
        <v>1308</v>
      </c>
    </row>
    <row r="24" spans="2:2" x14ac:dyDescent="0.15">
      <c r="B24" s="13" t="s">
        <v>1309</v>
      </c>
    </row>
    <row r="25" spans="2:2" x14ac:dyDescent="0.15">
      <c r="B25" s="13" t="s">
        <v>1310</v>
      </c>
    </row>
  </sheetData>
  <phoneticPr fontId="3" type="noConversion"/>
  <pageMargins left="0.75" right="0.75" top="1" bottom="1"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C8EF-7588-BF42-8618-858E257E7D36}">
  <dimension ref="A2:X232"/>
  <sheetViews>
    <sheetView zoomScale="150" zoomScaleNormal="150" workbookViewId="0">
      <selection activeCell="A2" sqref="A2"/>
    </sheetView>
  </sheetViews>
  <sheetFormatPr baseColWidth="10" defaultRowHeight="13" x14ac:dyDescent="0.15"/>
  <cols>
    <col min="1" max="1" width="10.83203125" style="8"/>
    <col min="2" max="2" width="30.83203125" style="8" bestFit="1" customWidth="1"/>
    <col min="3" max="3" width="10.83203125" style="8"/>
    <col min="4" max="9" width="10.83203125" style="3"/>
    <col min="13" max="13" width="10.83203125" style="8"/>
    <col min="24" max="24" width="10.83203125" style="8"/>
  </cols>
  <sheetData>
    <row r="2" spans="1:24" ht="16" x14ac:dyDescent="0.2">
      <c r="A2" s="81" t="s">
        <v>4796</v>
      </c>
    </row>
    <row r="4" spans="1:24" x14ac:dyDescent="0.15">
      <c r="A4" s="16" t="s">
        <v>4570</v>
      </c>
      <c r="B4" s="16"/>
      <c r="C4" s="16"/>
    </row>
    <row r="5" spans="1:24" x14ac:dyDescent="0.15">
      <c r="A5" s="16"/>
      <c r="B5" s="16"/>
      <c r="C5" s="16"/>
    </row>
    <row r="6" spans="1:24" x14ac:dyDescent="0.15">
      <c r="A6" s="16" t="s">
        <v>3772</v>
      </c>
      <c r="B6" s="18"/>
      <c r="C6" s="18"/>
    </row>
    <row r="7" spans="1:24" x14ac:dyDescent="0.15">
      <c r="A7" s="16" t="s">
        <v>4571</v>
      </c>
      <c r="B7" s="18"/>
      <c r="C7" s="18"/>
      <c r="D7" s="2" t="s">
        <v>2161</v>
      </c>
      <c r="E7" s="2" t="s">
        <v>2166</v>
      </c>
      <c r="F7" s="2" t="s">
        <v>2171</v>
      </c>
      <c r="G7" s="2" t="s">
        <v>3924</v>
      </c>
    </row>
    <row r="8" spans="1:24" x14ac:dyDescent="0.15">
      <c r="A8" s="8">
        <v>1</v>
      </c>
      <c r="B8" s="18" t="s">
        <v>4576</v>
      </c>
      <c r="C8" s="18" t="s">
        <v>4572</v>
      </c>
      <c r="D8" s="100" t="s">
        <v>4575</v>
      </c>
      <c r="E8" s="3">
        <v>11.84</v>
      </c>
      <c r="F8" s="3">
        <v>28.24</v>
      </c>
      <c r="G8" s="3">
        <v>99.84</v>
      </c>
      <c r="I8" s="100" t="s">
        <v>4577</v>
      </c>
    </row>
    <row r="9" spans="1:24" x14ac:dyDescent="0.15">
      <c r="A9" s="8">
        <v>2</v>
      </c>
      <c r="B9" s="18" t="s">
        <v>4578</v>
      </c>
      <c r="C9" s="18" t="s">
        <v>4572</v>
      </c>
      <c r="D9" s="3">
        <v>56.1</v>
      </c>
      <c r="E9" s="3">
        <v>17.36</v>
      </c>
      <c r="F9" s="3">
        <v>25.8</v>
      </c>
      <c r="G9" s="3">
        <v>99.26</v>
      </c>
      <c r="I9" s="100" t="s">
        <v>4577</v>
      </c>
    </row>
    <row r="10" spans="1:24" x14ac:dyDescent="0.15">
      <c r="A10" s="8">
        <v>3</v>
      </c>
      <c r="B10" s="18" t="s">
        <v>4579</v>
      </c>
      <c r="C10" s="18" t="s">
        <v>4573</v>
      </c>
      <c r="D10" s="3">
        <v>60.8</v>
      </c>
      <c r="E10" s="3">
        <v>13.67</v>
      </c>
      <c r="F10" s="3">
        <v>25.46</v>
      </c>
      <c r="G10" s="3">
        <v>99.93</v>
      </c>
      <c r="I10" s="100" t="s">
        <v>4580</v>
      </c>
    </row>
    <row r="11" spans="1:24" x14ac:dyDescent="0.15">
      <c r="A11" s="8">
        <v>4</v>
      </c>
      <c r="B11" s="18" t="s">
        <v>4581</v>
      </c>
      <c r="C11" s="18" t="s">
        <v>4573</v>
      </c>
      <c r="D11" s="3">
        <v>61.07</v>
      </c>
      <c r="E11" s="3">
        <v>14</v>
      </c>
      <c r="F11" s="3">
        <v>23.75</v>
      </c>
      <c r="G11" s="3">
        <v>98.82</v>
      </c>
      <c r="I11" s="100" t="s">
        <v>3235</v>
      </c>
    </row>
    <row r="12" spans="1:24" x14ac:dyDescent="0.15">
      <c r="A12" s="8">
        <v>5</v>
      </c>
      <c r="B12" s="18" t="s">
        <v>4582</v>
      </c>
      <c r="C12" s="18" t="s">
        <v>4574</v>
      </c>
      <c r="D12" s="3">
        <v>69.72</v>
      </c>
      <c r="E12" s="3">
        <v>6.54</v>
      </c>
      <c r="F12" s="3">
        <v>22.65</v>
      </c>
      <c r="G12" s="3">
        <v>99.91</v>
      </c>
      <c r="I12" s="100" t="s">
        <v>4577</v>
      </c>
    </row>
    <row r="13" spans="1:24" x14ac:dyDescent="0.15">
      <c r="A13" s="8">
        <v>6</v>
      </c>
      <c r="B13" s="18" t="s">
        <v>4583</v>
      </c>
      <c r="C13" s="18" t="s">
        <v>4574</v>
      </c>
      <c r="D13" s="3">
        <v>70</v>
      </c>
      <c r="E13" s="3">
        <v>7</v>
      </c>
      <c r="F13" s="3">
        <v>22.3</v>
      </c>
      <c r="G13" s="3">
        <v>99.3</v>
      </c>
      <c r="I13" s="100" t="s">
        <v>3788</v>
      </c>
    </row>
    <row r="15" spans="1:24" x14ac:dyDescent="0.15">
      <c r="A15" s="16" t="s">
        <v>4584</v>
      </c>
    </row>
    <row r="16" spans="1:24" s="1" customFormat="1" x14ac:dyDescent="0.15">
      <c r="A16" s="16" t="s">
        <v>4585</v>
      </c>
      <c r="B16" s="16"/>
      <c r="C16" s="16"/>
      <c r="D16" s="2" t="s">
        <v>2161</v>
      </c>
      <c r="E16" s="2" t="s">
        <v>2167</v>
      </c>
      <c r="F16" s="2" t="s">
        <v>2165</v>
      </c>
      <c r="G16" s="2" t="s">
        <v>2166</v>
      </c>
      <c r="H16" s="2" t="s">
        <v>2163</v>
      </c>
      <c r="I16" s="2" t="s">
        <v>2164</v>
      </c>
      <c r="J16" s="2" t="s">
        <v>2171</v>
      </c>
      <c r="K16" s="2" t="s">
        <v>3924</v>
      </c>
      <c r="M16" s="16"/>
      <c r="X16" s="16"/>
    </row>
    <row r="17" spans="1:24" x14ac:dyDescent="0.15">
      <c r="A17" s="8">
        <v>1</v>
      </c>
      <c r="B17" s="18" t="s">
        <v>4586</v>
      </c>
      <c r="D17" s="3">
        <v>30.47</v>
      </c>
      <c r="E17" s="3">
        <v>26.56</v>
      </c>
      <c r="F17" s="3">
        <v>10.48</v>
      </c>
      <c r="G17" s="3">
        <v>3.52</v>
      </c>
      <c r="H17" s="3">
        <v>3.39</v>
      </c>
      <c r="I17" s="3">
        <v>0.78</v>
      </c>
      <c r="J17" s="3">
        <v>24.8</v>
      </c>
      <c r="K17" s="3">
        <v>100</v>
      </c>
      <c r="M17" s="18" t="s">
        <v>4587</v>
      </c>
    </row>
    <row r="18" spans="1:24" x14ac:dyDescent="0.15">
      <c r="A18" s="8">
        <v>2</v>
      </c>
      <c r="B18" s="18" t="s">
        <v>4588</v>
      </c>
      <c r="D18" s="3">
        <v>34.479999999999997</v>
      </c>
      <c r="E18" s="3">
        <v>28.21</v>
      </c>
      <c r="F18" s="3">
        <v>4.97</v>
      </c>
      <c r="G18" s="3">
        <v>2.27</v>
      </c>
      <c r="H18" s="3">
        <v>5.55</v>
      </c>
      <c r="I18" s="100" t="s">
        <v>3845</v>
      </c>
      <c r="J18" s="100">
        <v>24.73</v>
      </c>
      <c r="K18" s="100">
        <v>100.24</v>
      </c>
      <c r="M18" s="18" t="s">
        <v>4589</v>
      </c>
    </row>
    <row r="19" spans="1:24" x14ac:dyDescent="0.15">
      <c r="A19" s="8">
        <v>3</v>
      </c>
      <c r="B19" s="18" t="s">
        <v>4590</v>
      </c>
      <c r="D19" s="3">
        <v>37.11</v>
      </c>
      <c r="E19" s="3">
        <v>25.97</v>
      </c>
      <c r="F19" s="3">
        <v>1.0900000000000001</v>
      </c>
      <c r="G19" s="3">
        <v>4.42</v>
      </c>
      <c r="H19" s="3">
        <v>5.0199999999999996</v>
      </c>
      <c r="I19" s="3">
        <v>0.54</v>
      </c>
      <c r="J19" s="3">
        <v>23.76</v>
      </c>
      <c r="K19" s="3">
        <v>97.91</v>
      </c>
      <c r="M19" s="18" t="s">
        <v>4591</v>
      </c>
    </row>
    <row r="20" spans="1:24" x14ac:dyDescent="0.15">
      <c r="A20" s="8">
        <v>4</v>
      </c>
      <c r="B20" s="18" t="s">
        <v>4592</v>
      </c>
      <c r="D20" s="3">
        <v>37.950000000000003</v>
      </c>
      <c r="E20" s="3">
        <v>28.78</v>
      </c>
      <c r="F20" s="3">
        <v>0.67</v>
      </c>
      <c r="G20" s="3">
        <v>2.2400000000000002</v>
      </c>
      <c r="H20" s="3">
        <v>2.52</v>
      </c>
      <c r="I20" s="100" t="s">
        <v>3845</v>
      </c>
      <c r="J20" s="3">
        <v>25.82</v>
      </c>
      <c r="K20" s="3">
        <v>97.98</v>
      </c>
      <c r="M20" s="18" t="s">
        <v>4587</v>
      </c>
    </row>
    <row r="22" spans="1:24" s="1" customFormat="1" x14ac:dyDescent="0.15">
      <c r="A22" s="16" t="s">
        <v>4593</v>
      </c>
      <c r="B22" s="16"/>
      <c r="C22" s="16"/>
      <c r="D22" s="2" t="s">
        <v>2161</v>
      </c>
      <c r="E22" s="2" t="s">
        <v>2168</v>
      </c>
      <c r="F22" s="2" t="s">
        <v>2166</v>
      </c>
      <c r="G22" s="2" t="s">
        <v>2163</v>
      </c>
      <c r="H22" s="2" t="s">
        <v>2164</v>
      </c>
      <c r="I22" s="2" t="s">
        <v>2171</v>
      </c>
      <c r="K22" s="2" t="s">
        <v>3924</v>
      </c>
      <c r="M22" s="16"/>
      <c r="X22" s="16"/>
    </row>
    <row r="23" spans="1:24" x14ac:dyDescent="0.15">
      <c r="A23" s="8">
        <v>1</v>
      </c>
      <c r="B23" s="18" t="s">
        <v>4594</v>
      </c>
      <c r="D23" s="3">
        <v>47.7</v>
      </c>
      <c r="E23" s="3">
        <v>12.46</v>
      </c>
      <c r="F23" s="3">
        <v>9.75</v>
      </c>
      <c r="G23" s="100" t="s">
        <v>3845</v>
      </c>
      <c r="H23" s="100" t="s">
        <v>3845</v>
      </c>
      <c r="I23" s="100">
        <v>30.25</v>
      </c>
      <c r="K23" s="3">
        <v>100.16</v>
      </c>
      <c r="M23" s="18" t="s">
        <v>3235</v>
      </c>
    </row>
    <row r="24" spans="1:24" x14ac:dyDescent="0.15">
      <c r="A24" s="8">
        <v>2</v>
      </c>
      <c r="B24" s="18" t="s">
        <v>4594</v>
      </c>
      <c r="D24" s="3">
        <v>51.62</v>
      </c>
      <c r="E24" s="3">
        <v>19.03</v>
      </c>
      <c r="F24" s="3">
        <v>1.95</v>
      </c>
      <c r="G24" s="100" t="s">
        <v>3845</v>
      </c>
      <c r="H24" s="100" t="s">
        <v>3845</v>
      </c>
      <c r="I24" s="100">
        <v>26.61</v>
      </c>
      <c r="K24" s="3">
        <v>99.21</v>
      </c>
      <c r="M24" s="18" t="s">
        <v>4587</v>
      </c>
    </row>
    <row r="25" spans="1:24" x14ac:dyDescent="0.15">
      <c r="A25" s="8">
        <v>3</v>
      </c>
      <c r="B25" s="18" t="s">
        <v>4595</v>
      </c>
      <c r="D25" s="3">
        <v>41.07</v>
      </c>
      <c r="E25" s="3">
        <v>18.87</v>
      </c>
      <c r="F25" s="3">
        <v>2.2200000000000002</v>
      </c>
      <c r="G25" s="3">
        <v>8.89</v>
      </c>
      <c r="H25" s="100">
        <v>0.34</v>
      </c>
      <c r="I25" s="100">
        <v>28.11</v>
      </c>
      <c r="K25" s="3">
        <v>99.5</v>
      </c>
      <c r="M25" s="18" t="s">
        <v>4577</v>
      </c>
    </row>
    <row r="26" spans="1:24" x14ac:dyDescent="0.15">
      <c r="A26" s="8">
        <v>4</v>
      </c>
      <c r="B26" s="18" t="s">
        <v>4596</v>
      </c>
      <c r="D26" s="3">
        <v>42.6</v>
      </c>
      <c r="E26" s="3">
        <v>19.010000000000002</v>
      </c>
      <c r="F26" s="3">
        <v>9.2100000000000009</v>
      </c>
      <c r="G26" s="100" t="s">
        <v>3845</v>
      </c>
      <c r="H26" s="100" t="s">
        <v>3845</v>
      </c>
      <c r="I26" s="100">
        <v>29.18</v>
      </c>
      <c r="K26" s="3">
        <v>100</v>
      </c>
      <c r="M26" s="18" t="s">
        <v>4597</v>
      </c>
    </row>
    <row r="28" spans="1:24" x14ac:dyDescent="0.15">
      <c r="A28" s="16" t="s">
        <v>3780</v>
      </c>
    </row>
    <row r="29" spans="1:24" s="1" customFormat="1" x14ac:dyDescent="0.15">
      <c r="A29" s="16" t="s">
        <v>4598</v>
      </c>
      <c r="B29" s="16"/>
      <c r="C29" s="16"/>
      <c r="D29" s="2" t="s">
        <v>2161</v>
      </c>
      <c r="E29" s="2" t="s">
        <v>2167</v>
      </c>
      <c r="F29" s="2" t="s">
        <v>2168</v>
      </c>
      <c r="G29" s="2" t="s">
        <v>2165</v>
      </c>
      <c r="H29" s="2" t="s">
        <v>2166</v>
      </c>
      <c r="I29" s="2" t="s">
        <v>2163</v>
      </c>
      <c r="J29" s="2" t="s">
        <v>2171</v>
      </c>
      <c r="K29" s="2" t="s">
        <v>3924</v>
      </c>
      <c r="M29" s="16"/>
      <c r="X29" s="16"/>
    </row>
    <row r="30" spans="1:24" x14ac:dyDescent="0.15">
      <c r="A30" s="8">
        <v>1</v>
      </c>
      <c r="B30" s="18" t="s">
        <v>4599</v>
      </c>
      <c r="D30" s="3">
        <v>38.42</v>
      </c>
      <c r="E30" s="3">
        <v>25.27</v>
      </c>
      <c r="F30" s="3">
        <v>2.2599999999999998</v>
      </c>
      <c r="G30" s="3">
        <v>0.83</v>
      </c>
      <c r="H30" s="3">
        <v>1.52</v>
      </c>
      <c r="I30" s="3">
        <v>6.85</v>
      </c>
      <c r="J30" s="3">
        <v>25.03</v>
      </c>
      <c r="K30" s="3">
        <v>100.18</v>
      </c>
      <c r="M30" s="18" t="s">
        <v>4589</v>
      </c>
    </row>
    <row r="31" spans="1:24" x14ac:dyDescent="0.15">
      <c r="A31" s="8">
        <v>2</v>
      </c>
      <c r="B31" s="18" t="s">
        <v>4600</v>
      </c>
      <c r="D31" s="3">
        <v>37.979999999999997</v>
      </c>
      <c r="E31" s="3">
        <v>23.94</v>
      </c>
      <c r="F31" s="3">
        <v>2.88</v>
      </c>
      <c r="G31" s="3">
        <v>0.62</v>
      </c>
      <c r="H31" s="3">
        <v>0.86</v>
      </c>
      <c r="I31" s="3">
        <v>7.29</v>
      </c>
      <c r="J31" s="3">
        <v>25.77</v>
      </c>
      <c r="K31" s="3">
        <v>99.34</v>
      </c>
      <c r="M31" s="18" t="s">
        <v>4589</v>
      </c>
    </row>
    <row r="32" spans="1:24" x14ac:dyDescent="0.15">
      <c r="A32" s="8">
        <v>3</v>
      </c>
      <c r="B32" s="18" t="s">
        <v>4601</v>
      </c>
      <c r="D32" s="3">
        <v>39.18</v>
      </c>
      <c r="E32" s="3">
        <v>23.66</v>
      </c>
      <c r="F32" s="3">
        <v>4.4000000000000004</v>
      </c>
      <c r="G32" s="100" t="s">
        <v>3845</v>
      </c>
      <c r="H32" s="3">
        <v>6.99</v>
      </c>
      <c r="I32" s="100" t="s">
        <v>3845</v>
      </c>
      <c r="J32" s="100">
        <v>25.64</v>
      </c>
      <c r="K32" s="100">
        <v>99.87</v>
      </c>
      <c r="M32" s="18" t="s">
        <v>4602</v>
      </c>
    </row>
    <row r="33" spans="1:24" x14ac:dyDescent="0.15">
      <c r="A33" s="8">
        <v>4</v>
      </c>
      <c r="B33" s="18" t="s">
        <v>4603</v>
      </c>
      <c r="D33" s="3">
        <v>40.57</v>
      </c>
      <c r="E33" s="3">
        <v>21.47</v>
      </c>
      <c r="F33" s="3">
        <v>2.42</v>
      </c>
      <c r="G33" s="3">
        <v>0.56000000000000005</v>
      </c>
      <c r="H33" s="3">
        <v>2.92</v>
      </c>
      <c r="I33" s="3">
        <v>5.07</v>
      </c>
      <c r="J33" s="100">
        <v>26.1</v>
      </c>
      <c r="K33" s="100">
        <v>99.11</v>
      </c>
      <c r="M33" s="18" t="s">
        <v>4604</v>
      </c>
    </row>
    <row r="34" spans="1:24" x14ac:dyDescent="0.15">
      <c r="A34" s="8">
        <v>5</v>
      </c>
      <c r="B34" s="18" t="s">
        <v>4605</v>
      </c>
      <c r="D34" s="3">
        <v>38.630000000000003</v>
      </c>
      <c r="E34" s="3">
        <v>16.52</v>
      </c>
      <c r="F34" s="3">
        <v>7.21</v>
      </c>
      <c r="G34" s="3">
        <v>2.37</v>
      </c>
      <c r="H34" s="3">
        <v>4.8899999999999997</v>
      </c>
      <c r="I34" s="3">
        <v>2.76</v>
      </c>
      <c r="J34" s="100">
        <v>26.33</v>
      </c>
      <c r="K34" s="100">
        <v>98.71</v>
      </c>
      <c r="M34" s="18" t="s">
        <v>4589</v>
      </c>
    </row>
    <row r="35" spans="1:24" x14ac:dyDescent="0.15">
      <c r="A35" s="8">
        <v>6</v>
      </c>
      <c r="B35" s="18" t="s">
        <v>4606</v>
      </c>
      <c r="D35" s="3">
        <v>30.71</v>
      </c>
      <c r="E35" s="3">
        <v>17.760000000000002</v>
      </c>
      <c r="F35" s="3">
        <v>11.55</v>
      </c>
      <c r="G35" s="3">
        <v>10.53</v>
      </c>
      <c r="H35" s="3">
        <v>1.42</v>
      </c>
      <c r="I35" s="3">
        <v>2.5299999999999998</v>
      </c>
      <c r="J35" s="100">
        <v>25.48</v>
      </c>
      <c r="K35" s="100">
        <v>100</v>
      </c>
      <c r="M35" s="18" t="s">
        <v>1617</v>
      </c>
    </row>
    <row r="37" spans="1:24" x14ac:dyDescent="0.15">
      <c r="A37" s="16" t="s">
        <v>4607</v>
      </c>
    </row>
    <row r="38" spans="1:24" x14ac:dyDescent="0.15">
      <c r="A38" s="16" t="s">
        <v>4608</v>
      </c>
    </row>
    <row r="40" spans="1:24" s="1" customFormat="1" x14ac:dyDescent="0.15">
      <c r="A40" s="16" t="s">
        <v>4609</v>
      </c>
      <c r="B40" s="16"/>
      <c r="C40" s="16"/>
      <c r="D40" s="2" t="s">
        <v>2161</v>
      </c>
      <c r="E40" s="2" t="s">
        <v>2166</v>
      </c>
      <c r="F40" s="2" t="s">
        <v>4612</v>
      </c>
      <c r="G40" s="2" t="s">
        <v>2162</v>
      </c>
      <c r="H40" s="2" t="s">
        <v>2168</v>
      </c>
      <c r="I40" s="2" t="s">
        <v>2171</v>
      </c>
      <c r="J40" s="2" t="s">
        <v>4613</v>
      </c>
      <c r="K40" s="2" t="s">
        <v>3924</v>
      </c>
      <c r="M40" s="16"/>
      <c r="X40" s="16"/>
    </row>
    <row r="41" spans="1:24" x14ac:dyDescent="0.15">
      <c r="A41" s="18" t="s">
        <v>4610</v>
      </c>
      <c r="B41" s="18" t="s">
        <v>4611</v>
      </c>
      <c r="D41" s="3">
        <v>33.700000000000003</v>
      </c>
      <c r="E41" s="3">
        <v>33.6</v>
      </c>
      <c r="F41" s="3">
        <v>1</v>
      </c>
      <c r="G41" s="3">
        <v>0.7</v>
      </c>
      <c r="H41" s="3">
        <v>0.3</v>
      </c>
      <c r="I41" s="3">
        <v>29.1</v>
      </c>
      <c r="J41" s="3">
        <v>1.1000000000000001</v>
      </c>
      <c r="K41" s="3">
        <v>99.6</v>
      </c>
      <c r="M41" s="18" t="s">
        <v>4614</v>
      </c>
    </row>
    <row r="42" spans="1:24" x14ac:dyDescent="0.15">
      <c r="A42" s="8">
        <v>1</v>
      </c>
      <c r="B42" s="18" t="s">
        <v>4615</v>
      </c>
      <c r="D42" s="3">
        <v>21.1</v>
      </c>
      <c r="E42" s="3">
        <v>33.200000000000003</v>
      </c>
      <c r="I42" s="3">
        <v>45.5</v>
      </c>
      <c r="K42">
        <v>99.8</v>
      </c>
      <c r="M42" s="18" t="s">
        <v>4616</v>
      </c>
    </row>
    <row r="43" spans="1:24" x14ac:dyDescent="0.15">
      <c r="A43" s="8">
        <v>2</v>
      </c>
      <c r="D43" s="3">
        <v>39.5</v>
      </c>
      <c r="E43" s="3">
        <v>36.4</v>
      </c>
      <c r="I43" s="3">
        <v>25</v>
      </c>
      <c r="K43">
        <v>100.9</v>
      </c>
      <c r="M43" s="18" t="s">
        <v>4616</v>
      </c>
    </row>
    <row r="45" spans="1:24" x14ac:dyDescent="0.15">
      <c r="A45" s="16" t="s">
        <v>4617</v>
      </c>
    </row>
    <row r="46" spans="1:24" x14ac:dyDescent="0.15">
      <c r="A46" s="16" t="s">
        <v>4618</v>
      </c>
      <c r="D46" s="2" t="s">
        <v>2161</v>
      </c>
      <c r="E46" s="2" t="s">
        <v>2166</v>
      </c>
      <c r="F46" s="2" t="s">
        <v>4620</v>
      </c>
      <c r="G46" s="2" t="s">
        <v>2171</v>
      </c>
      <c r="H46" s="2" t="s">
        <v>4623</v>
      </c>
      <c r="I46" s="2" t="s">
        <v>4621</v>
      </c>
      <c r="J46" s="2" t="s">
        <v>3924</v>
      </c>
    </row>
    <row r="47" spans="1:24" x14ac:dyDescent="0.15">
      <c r="A47" s="18" t="s">
        <v>4619</v>
      </c>
      <c r="D47" s="3">
        <v>33.700000000000003</v>
      </c>
      <c r="E47" s="3">
        <v>34.200000000000003</v>
      </c>
      <c r="F47" s="3">
        <v>1.5</v>
      </c>
      <c r="G47" s="3">
        <v>29.5</v>
      </c>
      <c r="I47" s="3">
        <v>1.1000000000000001</v>
      </c>
      <c r="J47" s="3">
        <v>100</v>
      </c>
      <c r="M47" s="18" t="s">
        <v>4614</v>
      </c>
    </row>
    <row r="48" spans="1:24" x14ac:dyDescent="0.15">
      <c r="A48" s="18" t="s">
        <v>4622</v>
      </c>
      <c r="D48" s="3">
        <v>34.6</v>
      </c>
      <c r="E48" s="3">
        <v>35.1</v>
      </c>
      <c r="F48" s="3">
        <v>1.5</v>
      </c>
      <c r="G48" s="3">
        <v>16.399999999999999</v>
      </c>
      <c r="H48" s="3">
        <v>11.3</v>
      </c>
      <c r="I48" s="3">
        <v>1.1000000000000001</v>
      </c>
      <c r="J48" s="3">
        <v>100</v>
      </c>
      <c r="M48" s="18" t="s">
        <v>4614</v>
      </c>
    </row>
    <row r="49" spans="1:24" x14ac:dyDescent="0.15">
      <c r="A49" s="18"/>
      <c r="J49" s="3"/>
      <c r="M49" s="18"/>
    </row>
    <row r="50" spans="1:24" x14ac:dyDescent="0.15">
      <c r="A50" s="18"/>
      <c r="D50" s="2" t="s">
        <v>2161</v>
      </c>
      <c r="E50" s="2" t="s">
        <v>2166</v>
      </c>
      <c r="F50" s="2" t="s">
        <v>2171</v>
      </c>
      <c r="G50" s="2" t="s">
        <v>4623</v>
      </c>
      <c r="H50" s="2" t="s">
        <v>4626</v>
      </c>
      <c r="J50" s="2" t="s">
        <v>3924</v>
      </c>
    </row>
    <row r="51" spans="1:24" x14ac:dyDescent="0.15">
      <c r="A51" s="18" t="s">
        <v>4624</v>
      </c>
      <c r="D51" s="3">
        <v>32</v>
      </c>
      <c r="E51" s="3">
        <v>36</v>
      </c>
      <c r="F51" s="3">
        <v>25</v>
      </c>
      <c r="G51" s="100" t="s">
        <v>3845</v>
      </c>
      <c r="H51" s="3">
        <v>7</v>
      </c>
      <c r="J51" s="3">
        <v>100</v>
      </c>
      <c r="M51" s="18" t="s">
        <v>4616</v>
      </c>
    </row>
    <row r="52" spans="1:24" x14ac:dyDescent="0.15">
      <c r="A52" s="18" t="s">
        <v>4625</v>
      </c>
      <c r="D52" s="3">
        <v>33</v>
      </c>
      <c r="E52" s="3">
        <v>36</v>
      </c>
      <c r="F52" s="3">
        <v>13</v>
      </c>
      <c r="G52" s="3">
        <v>11</v>
      </c>
      <c r="H52" s="3">
        <v>7</v>
      </c>
      <c r="J52" s="3">
        <v>100</v>
      </c>
      <c r="M52" s="18" t="s">
        <v>4616</v>
      </c>
    </row>
    <row r="53" spans="1:24" x14ac:dyDescent="0.15">
      <c r="B53" s="18" t="s">
        <v>4627</v>
      </c>
    </row>
    <row r="55" spans="1:24" s="1" customFormat="1" x14ac:dyDescent="0.15">
      <c r="A55" s="16" t="s">
        <v>4628</v>
      </c>
      <c r="B55" s="16"/>
      <c r="C55" s="16"/>
      <c r="D55" s="2" t="s">
        <v>2161</v>
      </c>
      <c r="E55" s="2" t="s">
        <v>2166</v>
      </c>
      <c r="F55" s="2" t="s">
        <v>4612</v>
      </c>
      <c r="G55" s="2" t="s">
        <v>4630</v>
      </c>
      <c r="H55" s="2" t="s">
        <v>2171</v>
      </c>
      <c r="I55" s="2" t="s">
        <v>4631</v>
      </c>
      <c r="J55" s="2" t="s">
        <v>3924</v>
      </c>
      <c r="M55" s="16"/>
      <c r="X55" s="16"/>
    </row>
    <row r="56" spans="1:24" s="98" customFormat="1" x14ac:dyDescent="0.15">
      <c r="A56" s="18" t="s">
        <v>4629</v>
      </c>
      <c r="B56" s="18"/>
      <c r="C56" s="18"/>
      <c r="D56" s="100">
        <v>77.400000000000006</v>
      </c>
      <c r="E56" s="100">
        <v>0.7</v>
      </c>
      <c r="F56" s="100" t="s">
        <v>56</v>
      </c>
      <c r="G56" s="100">
        <v>0.1</v>
      </c>
      <c r="H56" s="100">
        <v>21</v>
      </c>
      <c r="I56" s="100">
        <v>0.3</v>
      </c>
      <c r="J56" s="100">
        <v>99.5</v>
      </c>
      <c r="M56" s="18" t="s">
        <v>4614</v>
      </c>
      <c r="X56" s="18"/>
    </row>
    <row r="58" spans="1:24" x14ac:dyDescent="0.15">
      <c r="A58" s="16" t="s">
        <v>4632</v>
      </c>
      <c r="D58" s="2" t="s">
        <v>2161</v>
      </c>
      <c r="E58" s="2" t="s">
        <v>2166</v>
      </c>
      <c r="F58" s="2" t="s">
        <v>4634</v>
      </c>
      <c r="G58" s="2" t="s">
        <v>4630</v>
      </c>
      <c r="H58" s="2" t="s">
        <v>2171</v>
      </c>
      <c r="I58" s="2" t="s">
        <v>4635</v>
      </c>
      <c r="J58" s="2" t="s">
        <v>3924</v>
      </c>
    </row>
    <row r="59" spans="1:24" x14ac:dyDescent="0.15">
      <c r="A59" s="18" t="s">
        <v>4633</v>
      </c>
      <c r="D59" s="3">
        <v>56.7</v>
      </c>
      <c r="E59" s="3">
        <v>16.3</v>
      </c>
      <c r="F59" s="3">
        <v>1.6</v>
      </c>
      <c r="G59" s="3">
        <v>1.2</v>
      </c>
      <c r="H59" s="3">
        <v>23</v>
      </c>
      <c r="I59" s="3">
        <v>0.5</v>
      </c>
      <c r="J59" s="3">
        <v>99.3</v>
      </c>
      <c r="M59" s="18" t="s">
        <v>4614</v>
      </c>
    </row>
    <row r="61" spans="1:24" x14ac:dyDescent="0.15">
      <c r="A61" s="16" t="s">
        <v>4636</v>
      </c>
      <c r="D61" s="2" t="s">
        <v>2161</v>
      </c>
      <c r="E61" s="2" t="s">
        <v>2166</v>
      </c>
      <c r="F61" s="2" t="s">
        <v>2169</v>
      </c>
      <c r="G61" s="2" t="s">
        <v>4637</v>
      </c>
      <c r="H61" s="2" t="s">
        <v>3924</v>
      </c>
    </row>
    <row r="62" spans="1:24" x14ac:dyDescent="0.15">
      <c r="D62" s="3">
        <v>98.2</v>
      </c>
      <c r="E62" s="3">
        <v>0.4</v>
      </c>
      <c r="F62" s="3">
        <v>0.6</v>
      </c>
      <c r="G62" s="3">
        <v>0.2</v>
      </c>
      <c r="H62" s="3">
        <v>99.4</v>
      </c>
      <c r="M62" s="18" t="s">
        <v>4614</v>
      </c>
    </row>
    <row r="64" spans="1:24" x14ac:dyDescent="0.15">
      <c r="A64" s="16" t="s">
        <v>4638</v>
      </c>
    </row>
    <row r="65" spans="1:11" x14ac:dyDescent="0.15">
      <c r="A65" s="16" t="s">
        <v>4639</v>
      </c>
      <c r="D65" s="2" t="s">
        <v>2161</v>
      </c>
      <c r="E65" s="2" t="s">
        <v>2171</v>
      </c>
      <c r="F65" s="2" t="s">
        <v>4640</v>
      </c>
      <c r="G65" s="2" t="s">
        <v>2166</v>
      </c>
      <c r="H65" s="2" t="s">
        <v>3924</v>
      </c>
    </row>
    <row r="66" spans="1:11" x14ac:dyDescent="0.15">
      <c r="A66" s="8">
        <v>1</v>
      </c>
      <c r="B66" s="18" t="s">
        <v>4641</v>
      </c>
      <c r="D66" s="3">
        <v>98.5</v>
      </c>
      <c r="E66" s="3">
        <v>0.4</v>
      </c>
      <c r="F66" s="3">
        <v>1</v>
      </c>
      <c r="G66" s="100" t="s">
        <v>56</v>
      </c>
      <c r="H66" s="3">
        <v>99.9</v>
      </c>
      <c r="K66" s="100" t="s">
        <v>4616</v>
      </c>
    </row>
    <row r="67" spans="1:11" x14ac:dyDescent="0.15">
      <c r="A67" s="8">
        <v>2</v>
      </c>
      <c r="B67" s="18" t="s">
        <v>4642</v>
      </c>
      <c r="D67" s="3">
        <v>99</v>
      </c>
      <c r="E67" s="3">
        <v>0.4</v>
      </c>
      <c r="F67" s="3">
        <v>0.5</v>
      </c>
      <c r="G67" s="100" t="s">
        <v>56</v>
      </c>
      <c r="H67" s="3">
        <v>99.9</v>
      </c>
      <c r="K67" s="100" t="s">
        <v>4616</v>
      </c>
    </row>
    <row r="69" spans="1:11" x14ac:dyDescent="0.15">
      <c r="D69" s="2" t="s">
        <v>2161</v>
      </c>
      <c r="E69" s="2" t="s">
        <v>2166</v>
      </c>
      <c r="F69" s="2" t="s">
        <v>4612</v>
      </c>
      <c r="G69" s="2" t="s">
        <v>4630</v>
      </c>
      <c r="H69" s="2" t="s">
        <v>2171</v>
      </c>
      <c r="I69" s="2" t="s">
        <v>3924</v>
      </c>
    </row>
    <row r="70" spans="1:11" x14ac:dyDescent="0.15">
      <c r="A70" s="18" t="s">
        <v>4643</v>
      </c>
      <c r="D70" s="3">
        <v>98.4</v>
      </c>
      <c r="E70" s="3">
        <v>0.7</v>
      </c>
      <c r="F70" s="3">
        <v>0.3</v>
      </c>
      <c r="G70" s="3">
        <v>0.4</v>
      </c>
      <c r="H70" s="3">
        <v>0.2</v>
      </c>
      <c r="I70" s="3">
        <v>100</v>
      </c>
      <c r="K70" s="100" t="s">
        <v>4614</v>
      </c>
    </row>
    <row r="72" spans="1:11" x14ac:dyDescent="0.15">
      <c r="A72" s="18" t="s">
        <v>4643</v>
      </c>
      <c r="D72" s="2" t="s">
        <v>2161</v>
      </c>
      <c r="E72" s="2" t="s">
        <v>2166</v>
      </c>
      <c r="F72" s="2" t="s">
        <v>4644</v>
      </c>
      <c r="G72" s="2" t="s">
        <v>2171</v>
      </c>
      <c r="H72" s="2" t="s">
        <v>4645</v>
      </c>
      <c r="I72" s="2" t="s">
        <v>3924</v>
      </c>
    </row>
    <row r="73" spans="1:11" x14ac:dyDescent="0.15">
      <c r="A73" s="8">
        <v>1</v>
      </c>
      <c r="D73" s="3">
        <v>97.5</v>
      </c>
      <c r="E73" s="3">
        <v>0.7</v>
      </c>
      <c r="F73" s="3">
        <v>1</v>
      </c>
      <c r="G73" s="3">
        <v>0.2</v>
      </c>
      <c r="H73" s="3">
        <v>0.6</v>
      </c>
      <c r="I73" s="3">
        <v>100</v>
      </c>
      <c r="K73" s="100" t="s">
        <v>4616</v>
      </c>
    </row>
    <row r="74" spans="1:11" x14ac:dyDescent="0.15">
      <c r="A74" s="8">
        <v>2</v>
      </c>
      <c r="D74" s="3">
        <v>98</v>
      </c>
      <c r="E74" s="3">
        <v>0.5</v>
      </c>
      <c r="F74" s="3">
        <v>0.7</v>
      </c>
      <c r="G74" s="3">
        <v>0.3</v>
      </c>
      <c r="H74" s="3">
        <v>0.5</v>
      </c>
      <c r="I74" s="3">
        <v>100</v>
      </c>
      <c r="K74" s="100" t="s">
        <v>4616</v>
      </c>
    </row>
    <row r="75" spans="1:11" x14ac:dyDescent="0.15">
      <c r="A75" s="8">
        <v>3</v>
      </c>
      <c r="D75" s="3">
        <v>98.5</v>
      </c>
      <c r="E75" s="3">
        <v>0.8</v>
      </c>
      <c r="F75" s="3">
        <v>0</v>
      </c>
      <c r="G75" s="3">
        <v>0.1</v>
      </c>
      <c r="H75" s="3">
        <v>0.6</v>
      </c>
      <c r="I75" s="3">
        <v>100</v>
      </c>
      <c r="K75" s="100" t="s">
        <v>4616</v>
      </c>
    </row>
    <row r="77" spans="1:11" x14ac:dyDescent="0.15">
      <c r="A77" s="16" t="s">
        <v>4646</v>
      </c>
    </row>
    <row r="78" spans="1:11" x14ac:dyDescent="0.15">
      <c r="A78" s="16" t="s">
        <v>4647</v>
      </c>
      <c r="D78" s="2" t="s">
        <v>2161</v>
      </c>
      <c r="E78" s="2" t="s">
        <v>4649</v>
      </c>
      <c r="F78" s="2" t="s">
        <v>2162</v>
      </c>
      <c r="G78" s="2" t="s">
        <v>2168</v>
      </c>
      <c r="H78" s="2" t="s">
        <v>2171</v>
      </c>
      <c r="I78" s="2" t="s">
        <v>3924</v>
      </c>
    </row>
    <row r="79" spans="1:11" x14ac:dyDescent="0.15">
      <c r="A79" s="18" t="s">
        <v>4648</v>
      </c>
      <c r="D79" s="3">
        <v>92.5</v>
      </c>
      <c r="E79" s="3">
        <v>1.6</v>
      </c>
      <c r="F79" s="3">
        <v>0.2</v>
      </c>
      <c r="G79" s="3">
        <v>0.4</v>
      </c>
      <c r="H79" s="3">
        <v>4.8</v>
      </c>
      <c r="I79" s="3">
        <v>99.5</v>
      </c>
      <c r="K79" s="100" t="s">
        <v>4614</v>
      </c>
    </row>
    <row r="81" spans="1:11" x14ac:dyDescent="0.15">
      <c r="D81" s="2" t="s">
        <v>2161</v>
      </c>
      <c r="E81" s="2" t="s">
        <v>2162</v>
      </c>
      <c r="F81" s="2" t="s">
        <v>2167</v>
      </c>
      <c r="G81" s="2" t="s">
        <v>2164</v>
      </c>
      <c r="H81" s="2" t="s">
        <v>2166</v>
      </c>
      <c r="I81" s="2" t="s">
        <v>2171</v>
      </c>
      <c r="J81" s="2" t="s">
        <v>3924</v>
      </c>
    </row>
    <row r="82" spans="1:11" x14ac:dyDescent="0.15">
      <c r="A82" s="18" t="s">
        <v>4650</v>
      </c>
      <c r="D82" s="3">
        <v>74</v>
      </c>
      <c r="E82" s="3">
        <v>13.8</v>
      </c>
      <c r="F82" s="3">
        <v>4.5</v>
      </c>
      <c r="G82" s="3">
        <v>0.8</v>
      </c>
      <c r="H82" s="3">
        <v>2.5</v>
      </c>
      <c r="I82" s="3">
        <v>3.9</v>
      </c>
      <c r="J82" s="3">
        <v>99.5</v>
      </c>
      <c r="K82" s="100" t="s">
        <v>4616</v>
      </c>
    </row>
    <row r="84" spans="1:11" x14ac:dyDescent="0.15">
      <c r="A84" s="16" t="s">
        <v>4651</v>
      </c>
    </row>
    <row r="85" spans="1:11" x14ac:dyDescent="0.15">
      <c r="A85" s="16" t="s">
        <v>4659</v>
      </c>
    </row>
    <row r="86" spans="1:11" x14ac:dyDescent="0.15">
      <c r="A86" s="18" t="s">
        <v>4652</v>
      </c>
      <c r="D86" s="3">
        <v>39.1</v>
      </c>
      <c r="F86" s="100" t="s">
        <v>4666</v>
      </c>
    </row>
    <row r="87" spans="1:11" x14ac:dyDescent="0.15">
      <c r="A87" s="18" t="s">
        <v>4653</v>
      </c>
      <c r="D87" s="3">
        <v>48.1</v>
      </c>
      <c r="F87" s="100" t="s">
        <v>4666</v>
      </c>
    </row>
    <row r="88" spans="1:11" x14ac:dyDescent="0.15">
      <c r="A88" s="18" t="s">
        <v>4654</v>
      </c>
      <c r="D88" s="3">
        <v>59.8</v>
      </c>
      <c r="F88" s="100" t="s">
        <v>4666</v>
      </c>
    </row>
    <row r="89" spans="1:11" x14ac:dyDescent="0.15">
      <c r="A89" s="18" t="s">
        <v>4655</v>
      </c>
      <c r="D89" s="3">
        <v>69.099999999999994</v>
      </c>
      <c r="F89" s="100" t="s">
        <v>4666</v>
      </c>
    </row>
    <row r="90" spans="1:11" x14ac:dyDescent="0.15">
      <c r="A90" s="18" t="s">
        <v>4656</v>
      </c>
      <c r="D90" s="3">
        <v>74.3</v>
      </c>
      <c r="F90" s="100" t="s">
        <v>4666</v>
      </c>
    </row>
    <row r="91" spans="1:11" x14ac:dyDescent="0.15">
      <c r="A91" s="18" t="s">
        <v>4657</v>
      </c>
      <c r="D91" s="3">
        <v>76.599999999999994</v>
      </c>
      <c r="F91" s="100" t="s">
        <v>4666</v>
      </c>
    </row>
    <row r="92" spans="1:11" x14ac:dyDescent="0.15">
      <c r="A92" s="18" t="s">
        <v>4658</v>
      </c>
      <c r="D92" s="3">
        <v>78.8</v>
      </c>
      <c r="F92" s="100" t="s">
        <v>4666</v>
      </c>
    </row>
    <row r="93" spans="1:11" x14ac:dyDescent="0.15">
      <c r="A93" s="18" t="s">
        <v>4660</v>
      </c>
      <c r="D93" s="3">
        <v>79.599999999999994</v>
      </c>
      <c r="F93" s="100" t="s">
        <v>4666</v>
      </c>
    </row>
    <row r="94" spans="1:11" x14ac:dyDescent="0.15">
      <c r="A94" s="18" t="s">
        <v>4661</v>
      </c>
      <c r="D94" s="3">
        <v>80.599999999999994</v>
      </c>
      <c r="F94" s="100" t="s">
        <v>4666</v>
      </c>
    </row>
    <row r="95" spans="1:11" x14ac:dyDescent="0.15">
      <c r="A95" s="16" t="s">
        <v>4662</v>
      </c>
      <c r="F95" s="100"/>
    </row>
    <row r="96" spans="1:11" x14ac:dyDescent="0.15">
      <c r="A96" s="18" t="s">
        <v>4663</v>
      </c>
      <c r="D96" s="3">
        <v>99.1</v>
      </c>
      <c r="F96" s="100" t="s">
        <v>4666</v>
      </c>
    </row>
    <row r="97" spans="1:15" x14ac:dyDescent="0.15">
      <c r="A97" s="18" t="s">
        <v>4664</v>
      </c>
      <c r="D97" s="3">
        <v>99.3</v>
      </c>
      <c r="F97" s="100" t="s">
        <v>4666</v>
      </c>
    </row>
    <row r="98" spans="1:15" x14ac:dyDescent="0.15">
      <c r="A98" s="16" t="s">
        <v>4665</v>
      </c>
    </row>
    <row r="100" spans="1:15" x14ac:dyDescent="0.15">
      <c r="A100" s="16" t="s">
        <v>4667</v>
      </c>
    </row>
    <row r="101" spans="1:15" x14ac:dyDescent="0.15">
      <c r="A101" s="16" t="s">
        <v>4668</v>
      </c>
      <c r="D101" s="2" t="s">
        <v>2161</v>
      </c>
      <c r="E101" s="2" t="s">
        <v>2166</v>
      </c>
      <c r="F101" s="2" t="s">
        <v>2163</v>
      </c>
      <c r="G101" s="2" t="s">
        <v>4670</v>
      </c>
      <c r="H101" s="2" t="s">
        <v>2162</v>
      </c>
      <c r="I101" s="2" t="s">
        <v>2164</v>
      </c>
      <c r="J101" s="2" t="s">
        <v>2165</v>
      </c>
      <c r="K101" s="2" t="s">
        <v>2307</v>
      </c>
      <c r="L101" s="2" t="s">
        <v>2171</v>
      </c>
      <c r="M101" s="2" t="s">
        <v>2168</v>
      </c>
      <c r="N101" s="2" t="s">
        <v>3924</v>
      </c>
    </row>
    <row r="102" spans="1:15" x14ac:dyDescent="0.15">
      <c r="A102" s="18" t="s">
        <v>4669</v>
      </c>
      <c r="D102" s="3">
        <v>94.39</v>
      </c>
      <c r="E102" s="3">
        <v>2.04</v>
      </c>
      <c r="F102" s="3">
        <v>1.55</v>
      </c>
      <c r="G102" s="3">
        <v>0.63</v>
      </c>
      <c r="H102" s="3">
        <v>7.0000000000000007E-2</v>
      </c>
      <c r="I102" s="3">
        <v>0.19</v>
      </c>
      <c r="J102" s="3">
        <v>0.11</v>
      </c>
      <c r="K102" s="100" t="s">
        <v>4673</v>
      </c>
      <c r="L102" s="100">
        <v>0.8</v>
      </c>
      <c r="M102" s="100" t="s">
        <v>56</v>
      </c>
      <c r="N102" s="100">
        <v>99.78</v>
      </c>
      <c r="O102" s="98" t="s">
        <v>4674</v>
      </c>
    </row>
    <row r="103" spans="1:15" x14ac:dyDescent="0.15">
      <c r="A103" s="18" t="s">
        <v>4671</v>
      </c>
      <c r="D103" s="100" t="s">
        <v>4672</v>
      </c>
      <c r="E103" s="3">
        <v>1.0999999999999999E-2</v>
      </c>
      <c r="F103" s="100" t="s">
        <v>3845</v>
      </c>
      <c r="G103" s="3">
        <v>0.11</v>
      </c>
      <c r="H103" s="100" t="s">
        <v>56</v>
      </c>
      <c r="I103" s="100" t="s">
        <v>56</v>
      </c>
      <c r="J103">
        <v>6.5000000000000002E-2</v>
      </c>
      <c r="K103">
        <v>1.5E-3</v>
      </c>
      <c r="L103" s="100">
        <v>0.11700000000000001</v>
      </c>
      <c r="M103" s="100" t="s">
        <v>3845</v>
      </c>
      <c r="N103">
        <v>99.664500000000004</v>
      </c>
      <c r="O103" s="98" t="s">
        <v>4674</v>
      </c>
    </row>
    <row r="105" spans="1:15" x14ac:dyDescent="0.15">
      <c r="A105" s="16" t="s">
        <v>4675</v>
      </c>
    </row>
    <row r="106" spans="1:15" x14ac:dyDescent="0.15">
      <c r="A106" s="16" t="s">
        <v>4676</v>
      </c>
      <c r="D106" s="2" t="s">
        <v>2161</v>
      </c>
      <c r="E106" s="2" t="s">
        <v>2166</v>
      </c>
      <c r="F106" s="2" t="s">
        <v>2171</v>
      </c>
      <c r="G106" s="2" t="s">
        <v>4679</v>
      </c>
      <c r="H106" s="2" t="s">
        <v>3924</v>
      </c>
    </row>
    <row r="107" spans="1:15" x14ac:dyDescent="0.15">
      <c r="A107" s="8">
        <v>1</v>
      </c>
      <c r="B107" s="18" t="s">
        <v>4677</v>
      </c>
      <c r="D107" s="3">
        <v>22.03</v>
      </c>
      <c r="E107" s="3">
        <v>52.14</v>
      </c>
      <c r="F107" s="3">
        <v>25.15</v>
      </c>
      <c r="G107" s="3">
        <v>3</v>
      </c>
      <c r="H107" s="3">
        <v>102.32</v>
      </c>
      <c r="J107" s="98" t="s">
        <v>4680</v>
      </c>
    </row>
    <row r="108" spans="1:15" x14ac:dyDescent="0.15">
      <c r="A108" s="8">
        <v>2</v>
      </c>
      <c r="B108" s="18" t="s">
        <v>4678</v>
      </c>
      <c r="D108" s="3">
        <v>20.11</v>
      </c>
      <c r="E108" s="3">
        <v>52.4</v>
      </c>
      <c r="F108" s="3">
        <v>24.72</v>
      </c>
      <c r="G108" s="3">
        <v>3.2</v>
      </c>
      <c r="H108" s="3">
        <v>100.43</v>
      </c>
      <c r="J108" s="98" t="s">
        <v>4680</v>
      </c>
    </row>
    <row r="109" spans="1:15" x14ac:dyDescent="0.15">
      <c r="B109" s="18" t="s">
        <v>4681</v>
      </c>
    </row>
    <row r="112" spans="1:15" x14ac:dyDescent="0.15">
      <c r="A112" s="16" t="s">
        <v>4682</v>
      </c>
    </row>
    <row r="113" spans="1:24" s="1" customFormat="1" x14ac:dyDescent="0.15">
      <c r="A113" s="16" t="s">
        <v>4683</v>
      </c>
      <c r="B113" s="16"/>
      <c r="C113" s="16"/>
      <c r="D113" s="2" t="s">
        <v>2161</v>
      </c>
      <c r="E113" s="2" t="s">
        <v>2166</v>
      </c>
      <c r="F113" s="2" t="s">
        <v>2171</v>
      </c>
      <c r="G113" s="2" t="s">
        <v>2163</v>
      </c>
      <c r="H113" s="2" t="s">
        <v>4685</v>
      </c>
      <c r="I113" s="2" t="s">
        <v>2164</v>
      </c>
      <c r="J113" s="2" t="s">
        <v>2165</v>
      </c>
      <c r="K113" s="2" t="s">
        <v>4686</v>
      </c>
      <c r="L113" s="2" t="s">
        <v>3924</v>
      </c>
      <c r="M113" s="16"/>
      <c r="X113" s="16"/>
    </row>
    <row r="114" spans="1:24" x14ac:dyDescent="0.15">
      <c r="A114" s="8">
        <v>1</v>
      </c>
      <c r="B114" s="18" t="s">
        <v>4684</v>
      </c>
      <c r="D114" s="3">
        <v>52.44</v>
      </c>
      <c r="E114" s="3">
        <v>20.49</v>
      </c>
      <c r="F114" s="3">
        <v>26.44</v>
      </c>
      <c r="G114" s="100" t="s">
        <v>3845</v>
      </c>
      <c r="H114" s="100" t="s">
        <v>3845</v>
      </c>
      <c r="I114" s="3">
        <v>0.41</v>
      </c>
      <c r="J114" s="3">
        <v>0.13</v>
      </c>
      <c r="K114" s="98" t="s">
        <v>3845</v>
      </c>
      <c r="L114">
        <v>99.91</v>
      </c>
      <c r="N114" s="98" t="s">
        <v>4689</v>
      </c>
    </row>
    <row r="115" spans="1:24" x14ac:dyDescent="0.15">
      <c r="A115" s="8">
        <v>2</v>
      </c>
      <c r="B115" s="18" t="s">
        <v>4684</v>
      </c>
      <c r="D115" s="3">
        <v>48.25</v>
      </c>
      <c r="E115" s="3">
        <v>17.350000000000001</v>
      </c>
      <c r="F115" s="3">
        <v>24.58</v>
      </c>
      <c r="G115" s="3">
        <v>2.9</v>
      </c>
      <c r="H115" s="3">
        <v>0.8</v>
      </c>
      <c r="I115" s="3">
        <v>1.05</v>
      </c>
      <c r="J115" s="3">
        <v>0.3</v>
      </c>
      <c r="K115" s="3">
        <v>1.55</v>
      </c>
      <c r="L115" s="3">
        <v>96.78</v>
      </c>
      <c r="N115" s="98" t="s">
        <v>4689</v>
      </c>
    </row>
    <row r="116" spans="1:24" x14ac:dyDescent="0.15">
      <c r="A116" s="8">
        <v>3</v>
      </c>
      <c r="B116" s="18" t="s">
        <v>4684</v>
      </c>
      <c r="D116" s="3">
        <v>42.1</v>
      </c>
      <c r="E116" s="3">
        <v>19.25</v>
      </c>
      <c r="F116" s="3">
        <v>25.5</v>
      </c>
      <c r="G116" s="3">
        <v>5.2</v>
      </c>
      <c r="H116" s="3">
        <v>1.05</v>
      </c>
      <c r="I116" s="3">
        <v>1.5</v>
      </c>
      <c r="J116" s="3">
        <v>0.27</v>
      </c>
      <c r="K116" s="3">
        <v>1.1499999999999999</v>
      </c>
      <c r="L116" s="3">
        <v>96.02</v>
      </c>
      <c r="N116" s="98" t="s">
        <v>4689</v>
      </c>
    </row>
    <row r="117" spans="1:24" x14ac:dyDescent="0.15">
      <c r="A117" s="8">
        <v>4</v>
      </c>
      <c r="B117" s="18" t="s">
        <v>4684</v>
      </c>
      <c r="D117" s="3">
        <v>31.7</v>
      </c>
      <c r="E117" s="3">
        <v>28.75</v>
      </c>
      <c r="F117" s="3">
        <v>27.8</v>
      </c>
      <c r="G117" s="3">
        <v>4.3499999999999996</v>
      </c>
      <c r="H117" s="3">
        <v>1.25</v>
      </c>
      <c r="I117" s="3">
        <v>0.65</v>
      </c>
      <c r="J117" s="3">
        <v>0.16</v>
      </c>
      <c r="K117" s="3">
        <v>1.65</v>
      </c>
      <c r="L117" s="3">
        <v>96.31</v>
      </c>
      <c r="N117" s="98" t="s">
        <v>4689</v>
      </c>
    </row>
    <row r="118" spans="1:24" x14ac:dyDescent="0.15">
      <c r="A118" s="8">
        <v>5</v>
      </c>
      <c r="B118" s="18" t="s">
        <v>4684</v>
      </c>
      <c r="D118" s="3">
        <v>47.27</v>
      </c>
      <c r="E118" s="3">
        <v>19.690000000000001</v>
      </c>
      <c r="F118" s="3">
        <v>26.76</v>
      </c>
      <c r="G118" s="100">
        <v>4.09</v>
      </c>
      <c r="H118" s="100" t="s">
        <v>4687</v>
      </c>
      <c r="I118" s="100" t="s">
        <v>3845</v>
      </c>
      <c r="J118" s="100" t="s">
        <v>3845</v>
      </c>
      <c r="L118" s="3">
        <v>97.81</v>
      </c>
      <c r="N118" s="98" t="s">
        <v>4587</v>
      </c>
    </row>
    <row r="119" spans="1:24" x14ac:dyDescent="0.15">
      <c r="A119" s="8">
        <v>6</v>
      </c>
      <c r="B119" s="18" t="s">
        <v>4684</v>
      </c>
      <c r="D119" s="3">
        <v>43.62</v>
      </c>
      <c r="E119" s="3">
        <v>23.35</v>
      </c>
      <c r="F119" s="3">
        <v>28.7</v>
      </c>
      <c r="G119" s="3">
        <v>3.45</v>
      </c>
      <c r="H119" s="100" t="s">
        <v>4688</v>
      </c>
      <c r="I119" s="100" t="s">
        <v>3845</v>
      </c>
      <c r="J119" s="100" t="s">
        <v>3845</v>
      </c>
      <c r="K119" s="3">
        <v>0.88</v>
      </c>
      <c r="L119" s="3">
        <v>100</v>
      </c>
      <c r="N119" s="98" t="s">
        <v>4587</v>
      </c>
    </row>
    <row r="121" spans="1:24" x14ac:dyDescent="0.15">
      <c r="A121" s="16" t="s">
        <v>4690</v>
      </c>
    </row>
    <row r="122" spans="1:24" x14ac:dyDescent="0.15">
      <c r="A122" s="16" t="s">
        <v>4691</v>
      </c>
      <c r="D122" s="2" t="s">
        <v>2161</v>
      </c>
      <c r="E122" s="2" t="s">
        <v>2166</v>
      </c>
      <c r="F122" s="2" t="s">
        <v>2171</v>
      </c>
      <c r="G122" s="2" t="s">
        <v>4692</v>
      </c>
      <c r="H122" s="2" t="s">
        <v>3924</v>
      </c>
    </row>
    <row r="123" spans="1:24" x14ac:dyDescent="0.15">
      <c r="A123" s="8">
        <v>1</v>
      </c>
      <c r="B123" s="18" t="s">
        <v>4697</v>
      </c>
      <c r="D123" s="3">
        <v>51.37</v>
      </c>
      <c r="E123" s="3">
        <v>18.670000000000002</v>
      </c>
      <c r="F123" s="3">
        <v>24.35</v>
      </c>
      <c r="G123" s="3">
        <v>6.54</v>
      </c>
      <c r="H123" s="3">
        <v>100.93</v>
      </c>
      <c r="L123" s="98" t="s">
        <v>4693</v>
      </c>
    </row>
    <row r="124" spans="1:24" x14ac:dyDescent="0.15">
      <c r="A124" s="8">
        <v>2</v>
      </c>
      <c r="B124" s="18" t="s">
        <v>4470</v>
      </c>
      <c r="D124" s="3">
        <v>59.8</v>
      </c>
      <c r="E124" s="3">
        <v>15.8</v>
      </c>
      <c r="F124" s="3">
        <v>22.6</v>
      </c>
      <c r="G124" s="100" t="s">
        <v>3845</v>
      </c>
      <c r="H124" s="3">
        <v>98.2</v>
      </c>
      <c r="L124" s="98" t="s">
        <v>3788</v>
      </c>
    </row>
    <row r="125" spans="1:24" x14ac:dyDescent="0.15">
      <c r="A125" s="8">
        <v>3</v>
      </c>
      <c r="D125" s="3">
        <v>59.18</v>
      </c>
      <c r="E125" s="3">
        <v>16.07</v>
      </c>
      <c r="F125" s="3">
        <v>20.010000000000002</v>
      </c>
      <c r="G125" s="3">
        <v>2.97</v>
      </c>
      <c r="H125" s="3">
        <v>98.23</v>
      </c>
      <c r="L125" s="98" t="s">
        <v>4694</v>
      </c>
    </row>
    <row r="126" spans="1:24" x14ac:dyDescent="0.15">
      <c r="A126" s="8">
        <v>4</v>
      </c>
      <c r="D126" s="3">
        <v>57.27</v>
      </c>
      <c r="E126" s="3">
        <v>16.32</v>
      </c>
      <c r="F126" s="3">
        <v>22.17</v>
      </c>
      <c r="G126" s="3">
        <v>2.5499999999999998</v>
      </c>
      <c r="H126" s="3">
        <v>98.31</v>
      </c>
      <c r="L126" s="98" t="s">
        <v>4695</v>
      </c>
    </row>
    <row r="127" spans="1:24" x14ac:dyDescent="0.15">
      <c r="A127" s="8">
        <v>5</v>
      </c>
      <c r="D127" s="3">
        <v>61.23</v>
      </c>
      <c r="E127" s="3">
        <v>15.19</v>
      </c>
      <c r="F127" s="3">
        <v>24.38</v>
      </c>
      <c r="G127" s="100" t="s">
        <v>3845</v>
      </c>
      <c r="H127" s="3">
        <v>100.8</v>
      </c>
      <c r="L127" s="98" t="s">
        <v>4696</v>
      </c>
    </row>
    <row r="129" spans="1:17" x14ac:dyDescent="0.15">
      <c r="A129" s="16" t="s">
        <v>4698</v>
      </c>
      <c r="D129" s="2" t="s">
        <v>2161</v>
      </c>
      <c r="E129" s="2" t="s">
        <v>2166</v>
      </c>
      <c r="F129" s="2" t="s">
        <v>4699</v>
      </c>
      <c r="G129" s="2" t="s">
        <v>4623</v>
      </c>
      <c r="H129" s="2" t="s">
        <v>2171</v>
      </c>
      <c r="I129" s="2" t="s">
        <v>4700</v>
      </c>
      <c r="J129" s="2" t="s">
        <v>3924</v>
      </c>
    </row>
    <row r="130" spans="1:17" x14ac:dyDescent="0.15">
      <c r="A130" s="8">
        <v>1</v>
      </c>
      <c r="D130" s="3">
        <v>51.97</v>
      </c>
      <c r="E130" s="3">
        <v>20.39</v>
      </c>
      <c r="F130" s="100" t="s">
        <v>3845</v>
      </c>
      <c r="G130" s="3">
        <v>13.61</v>
      </c>
      <c r="H130" s="3">
        <v>2.11</v>
      </c>
      <c r="I130" s="3">
        <v>11.92</v>
      </c>
      <c r="J130" s="3">
        <v>100</v>
      </c>
      <c r="L130" s="98" t="s">
        <v>4587</v>
      </c>
    </row>
    <row r="131" spans="1:17" x14ac:dyDescent="0.15">
      <c r="A131" s="8">
        <v>2</v>
      </c>
      <c r="D131" s="3">
        <v>67.59</v>
      </c>
      <c r="E131" s="3">
        <v>10.56</v>
      </c>
      <c r="F131" s="3">
        <v>0.67</v>
      </c>
      <c r="G131" s="3">
        <v>8.67</v>
      </c>
      <c r="H131" s="3">
        <v>1.64</v>
      </c>
      <c r="I131" s="3">
        <v>9.49</v>
      </c>
      <c r="J131" s="3">
        <v>98.62</v>
      </c>
      <c r="L131" s="98" t="s">
        <v>4587</v>
      </c>
    </row>
    <row r="133" spans="1:17" x14ac:dyDescent="0.15">
      <c r="A133" s="16" t="s">
        <v>4701</v>
      </c>
      <c r="D133" s="2" t="s">
        <v>2161</v>
      </c>
      <c r="E133" s="2" t="s">
        <v>2166</v>
      </c>
      <c r="F133" s="2" t="s">
        <v>2164</v>
      </c>
      <c r="G133" s="2" t="s">
        <v>2165</v>
      </c>
      <c r="H133" s="2" t="s">
        <v>4702</v>
      </c>
      <c r="I133" s="2" t="s">
        <v>2171</v>
      </c>
      <c r="J133" s="2" t="s">
        <v>3924</v>
      </c>
    </row>
    <row r="134" spans="1:17" x14ac:dyDescent="0.15">
      <c r="A134" s="8">
        <v>1</v>
      </c>
      <c r="D134" s="3">
        <v>95.45</v>
      </c>
      <c r="E134" s="3">
        <v>3.5</v>
      </c>
      <c r="F134" s="100" t="s">
        <v>3845</v>
      </c>
      <c r="G134" s="3">
        <v>0.49</v>
      </c>
      <c r="H134" s="100" t="s">
        <v>3845</v>
      </c>
      <c r="I134" s="3">
        <v>0.56000000000000005</v>
      </c>
      <c r="J134" s="3">
        <v>100</v>
      </c>
      <c r="L134" s="98" t="s">
        <v>3788</v>
      </c>
    </row>
    <row r="135" spans="1:17" x14ac:dyDescent="0.15">
      <c r="A135" s="8">
        <v>2</v>
      </c>
      <c r="D135" s="3">
        <v>89.13</v>
      </c>
      <c r="E135" s="3">
        <v>4.2300000000000004</v>
      </c>
      <c r="F135" s="3">
        <v>0.97</v>
      </c>
      <c r="G135" s="100" t="s">
        <v>4673</v>
      </c>
      <c r="H135" s="3">
        <v>3.98</v>
      </c>
      <c r="I135" s="3">
        <v>1.07</v>
      </c>
      <c r="J135" s="3">
        <v>99.38</v>
      </c>
      <c r="L135" s="98" t="s">
        <v>4703</v>
      </c>
    </row>
    <row r="136" spans="1:17" x14ac:dyDescent="0.15">
      <c r="A136" s="8">
        <v>3</v>
      </c>
      <c r="D136" s="3">
        <v>92.83</v>
      </c>
      <c r="E136" s="3">
        <v>1.38</v>
      </c>
      <c r="F136" s="3">
        <v>2.79</v>
      </c>
      <c r="G136" s="3">
        <v>0.26</v>
      </c>
      <c r="H136" s="3">
        <v>1.05</v>
      </c>
      <c r="I136" s="3">
        <v>1.07</v>
      </c>
      <c r="J136" s="3">
        <v>99.38</v>
      </c>
      <c r="L136" s="98" t="s">
        <v>4693</v>
      </c>
    </row>
    <row r="138" spans="1:17" x14ac:dyDescent="0.15">
      <c r="A138" s="16" t="s">
        <v>4704</v>
      </c>
      <c r="D138" s="2" t="s">
        <v>2166</v>
      </c>
      <c r="E138" s="2" t="s">
        <v>4705</v>
      </c>
      <c r="F138" s="2" t="s">
        <v>2161</v>
      </c>
      <c r="G138" s="2" t="s">
        <v>2170</v>
      </c>
      <c r="H138" s="2" t="s">
        <v>2169</v>
      </c>
      <c r="I138" s="2" t="s">
        <v>4706</v>
      </c>
      <c r="J138" s="2" t="s">
        <v>2168</v>
      </c>
      <c r="K138" s="2" t="s">
        <v>4707</v>
      </c>
      <c r="L138" s="2" t="s">
        <v>2171</v>
      </c>
      <c r="M138" s="2" t="s">
        <v>4708</v>
      </c>
      <c r="N138" s="2" t="s">
        <v>4562</v>
      </c>
      <c r="O138" s="2" t="s">
        <v>3924</v>
      </c>
    </row>
    <row r="139" spans="1:17" x14ac:dyDescent="0.15">
      <c r="A139" s="8">
        <v>1</v>
      </c>
      <c r="B139" s="18" t="s">
        <v>4709</v>
      </c>
      <c r="D139" s="3">
        <v>76.77</v>
      </c>
      <c r="E139" s="3">
        <v>9.9700000000000006</v>
      </c>
      <c r="F139" s="3">
        <v>3.4</v>
      </c>
      <c r="G139" s="3">
        <v>3.25</v>
      </c>
      <c r="H139" s="3">
        <v>1.1499999999999999</v>
      </c>
      <c r="I139" s="3">
        <v>0.02</v>
      </c>
      <c r="J139" s="3">
        <v>1.4</v>
      </c>
      <c r="K139" s="3">
        <v>1.25</v>
      </c>
      <c r="L139" s="3">
        <v>2.06</v>
      </c>
      <c r="M139" s="3">
        <v>0.35</v>
      </c>
      <c r="N139" s="3">
        <v>0.38</v>
      </c>
      <c r="O139" s="3">
        <v>100</v>
      </c>
      <c r="Q139" s="98" t="s">
        <v>4710</v>
      </c>
    </row>
    <row r="140" spans="1:17" x14ac:dyDescent="0.15">
      <c r="A140" s="8">
        <v>2</v>
      </c>
      <c r="B140" s="18" t="s">
        <v>4709</v>
      </c>
      <c r="D140" s="3">
        <v>74.599999999999994</v>
      </c>
      <c r="E140" s="3">
        <v>10.19</v>
      </c>
      <c r="F140" s="3">
        <v>4.32</v>
      </c>
      <c r="G140" s="3">
        <v>3.07</v>
      </c>
      <c r="H140" s="3">
        <v>1.28</v>
      </c>
      <c r="I140" s="3">
        <v>0.01</v>
      </c>
      <c r="J140" s="3">
        <v>2.4700000000000002</v>
      </c>
      <c r="K140" s="3">
        <v>2.27</v>
      </c>
      <c r="L140" s="98">
        <v>0.92</v>
      </c>
      <c r="M140" s="3">
        <v>0.39</v>
      </c>
      <c r="N140" s="3">
        <v>0.48</v>
      </c>
      <c r="O140" s="3">
        <v>100</v>
      </c>
      <c r="Q140" s="98" t="s">
        <v>4710</v>
      </c>
    </row>
    <row r="141" spans="1:17" x14ac:dyDescent="0.15">
      <c r="A141" s="8">
        <v>3</v>
      </c>
      <c r="B141" s="18" t="s">
        <v>4711</v>
      </c>
      <c r="D141" s="3">
        <v>73.260000000000005</v>
      </c>
      <c r="E141" s="3">
        <v>9.1300000000000008</v>
      </c>
      <c r="F141" s="3">
        <v>1.79</v>
      </c>
      <c r="G141" s="3">
        <v>0.77</v>
      </c>
      <c r="H141" s="3">
        <v>4.63</v>
      </c>
      <c r="I141" s="100" t="s">
        <v>3845</v>
      </c>
      <c r="J141" s="100" t="s">
        <v>3845</v>
      </c>
      <c r="K141" s="100">
        <v>6.04</v>
      </c>
      <c r="L141" s="100">
        <v>0.09</v>
      </c>
      <c r="M141" s="100" t="s">
        <v>3845</v>
      </c>
      <c r="N141">
        <v>1.42</v>
      </c>
      <c r="O141" s="100">
        <v>97.13</v>
      </c>
      <c r="Q141" s="98" t="s">
        <v>4689</v>
      </c>
    </row>
    <row r="142" spans="1:17" x14ac:dyDescent="0.15">
      <c r="A142" s="8">
        <v>4</v>
      </c>
      <c r="B142" s="18" t="s">
        <v>4711</v>
      </c>
      <c r="D142" s="3">
        <v>57.68</v>
      </c>
      <c r="E142" s="3">
        <v>27.33</v>
      </c>
      <c r="F142" s="3">
        <v>2.4900000000000002</v>
      </c>
      <c r="G142" s="3">
        <v>5.5</v>
      </c>
      <c r="H142" s="100" t="s">
        <v>4712</v>
      </c>
      <c r="I142" s="100" t="s">
        <v>3845</v>
      </c>
      <c r="J142" s="100" t="s">
        <v>3845</v>
      </c>
      <c r="K142" s="100">
        <v>4.58</v>
      </c>
      <c r="L142">
        <v>0.46</v>
      </c>
      <c r="M142" s="100" t="s">
        <v>3845</v>
      </c>
      <c r="N142">
        <v>1.31</v>
      </c>
      <c r="O142" s="100">
        <v>99.35</v>
      </c>
      <c r="Q142" s="98" t="s">
        <v>4689</v>
      </c>
    </row>
    <row r="143" spans="1:17" x14ac:dyDescent="0.15">
      <c r="A143" s="8">
        <v>5</v>
      </c>
      <c r="B143" s="18" t="s">
        <v>4711</v>
      </c>
      <c r="D143" s="3">
        <v>57.91</v>
      </c>
      <c r="E143" s="3">
        <v>28.49</v>
      </c>
      <c r="F143" s="3">
        <v>2.4500000000000002</v>
      </c>
      <c r="G143" s="3">
        <v>0.67</v>
      </c>
      <c r="H143" s="3">
        <v>3.42</v>
      </c>
      <c r="I143" s="100" t="s">
        <v>3845</v>
      </c>
      <c r="J143" s="100" t="s">
        <v>3845</v>
      </c>
      <c r="K143" s="100">
        <v>3.51</v>
      </c>
      <c r="L143" s="100">
        <v>0.69</v>
      </c>
      <c r="M143" s="100" t="s">
        <v>3845</v>
      </c>
      <c r="N143">
        <v>0.87</v>
      </c>
      <c r="O143" s="100">
        <v>9.92</v>
      </c>
      <c r="Q143" s="98" t="s">
        <v>4689</v>
      </c>
    </row>
    <row r="144" spans="1:17" x14ac:dyDescent="0.15">
      <c r="B144" s="18"/>
    </row>
    <row r="145" spans="1:24" x14ac:dyDescent="0.15">
      <c r="A145" s="16" t="s">
        <v>4714</v>
      </c>
    </row>
    <row r="146" spans="1:24" s="1" customFormat="1" x14ac:dyDescent="0.15">
      <c r="A146" s="16" t="s">
        <v>4713</v>
      </c>
      <c r="B146" s="16"/>
      <c r="C146" s="16"/>
      <c r="D146" s="2" t="s">
        <v>2161</v>
      </c>
      <c r="E146" s="2" t="s">
        <v>2165</v>
      </c>
      <c r="F146" s="2" t="s">
        <v>2164</v>
      </c>
      <c r="G146" s="2" t="s">
        <v>2166</v>
      </c>
      <c r="H146" s="2" t="s">
        <v>2169</v>
      </c>
      <c r="I146" s="2" t="s">
        <v>2170</v>
      </c>
      <c r="J146" s="2" t="s">
        <v>4706</v>
      </c>
      <c r="K146" s="2" t="s">
        <v>4243</v>
      </c>
      <c r="L146" s="2" t="s">
        <v>2171</v>
      </c>
      <c r="M146" s="2" t="s">
        <v>3924</v>
      </c>
      <c r="X146" s="16"/>
    </row>
    <row r="147" spans="1:24" x14ac:dyDescent="0.15">
      <c r="A147" s="8">
        <v>1</v>
      </c>
      <c r="B147" s="18" t="s">
        <v>4715</v>
      </c>
      <c r="D147" s="3">
        <v>42.95</v>
      </c>
      <c r="E147" s="100" t="s">
        <v>3845</v>
      </c>
      <c r="F147" s="3">
        <v>1.21</v>
      </c>
      <c r="G147" s="3">
        <v>27.08</v>
      </c>
      <c r="H147" s="3">
        <v>0.56999999999999995</v>
      </c>
      <c r="I147" s="100" t="s">
        <v>56</v>
      </c>
      <c r="J147" s="100" t="s">
        <v>3845</v>
      </c>
      <c r="K147" s="100">
        <v>0.44</v>
      </c>
      <c r="L147" s="100">
        <v>28.29</v>
      </c>
      <c r="M147" s="3">
        <v>100.54</v>
      </c>
      <c r="Q147" s="98" t="s">
        <v>1617</v>
      </c>
    </row>
    <row r="148" spans="1:24" x14ac:dyDescent="0.15">
      <c r="A148" s="8">
        <v>2</v>
      </c>
      <c r="B148" s="18" t="s">
        <v>4715</v>
      </c>
      <c r="D148" s="3">
        <v>43.81</v>
      </c>
      <c r="E148" s="3">
        <v>0.09</v>
      </c>
      <c r="F148" s="3">
        <v>0.87</v>
      </c>
      <c r="G148" s="3">
        <v>24.96</v>
      </c>
      <c r="H148" s="3">
        <v>1.1399999999999999</v>
      </c>
      <c r="I148" s="100" t="s">
        <v>56</v>
      </c>
      <c r="J148" s="100">
        <v>2.33</v>
      </c>
      <c r="K148" s="100">
        <v>0.96</v>
      </c>
      <c r="L148" s="100">
        <v>26.57</v>
      </c>
      <c r="M148" s="3">
        <v>100.73</v>
      </c>
      <c r="Q148" s="98" t="s">
        <v>1617</v>
      </c>
    </row>
    <row r="149" spans="1:24" x14ac:dyDescent="0.15">
      <c r="A149" s="8">
        <v>3</v>
      </c>
      <c r="B149" s="18" t="s">
        <v>4716</v>
      </c>
      <c r="D149" s="3">
        <v>61.26</v>
      </c>
      <c r="E149" s="100" t="s">
        <v>3845</v>
      </c>
      <c r="F149" s="100" t="s">
        <v>3845</v>
      </c>
      <c r="G149" s="3">
        <v>13.7</v>
      </c>
      <c r="H149" s="100" t="s">
        <v>56</v>
      </c>
      <c r="I149" s="3">
        <v>4.1100000000000003</v>
      </c>
      <c r="J149" s="3" t="s">
        <v>56</v>
      </c>
      <c r="K149" s="3" t="s">
        <v>56</v>
      </c>
      <c r="L149">
        <v>22.51</v>
      </c>
      <c r="M149" s="3">
        <v>101.58</v>
      </c>
      <c r="Q149" s="98" t="s">
        <v>1617</v>
      </c>
    </row>
    <row r="151" spans="1:24" x14ac:dyDescent="0.15">
      <c r="A151" s="16" t="s">
        <v>4400</v>
      </c>
    </row>
    <row r="152" spans="1:24" x14ac:dyDescent="0.15">
      <c r="A152" s="16" t="s">
        <v>4717</v>
      </c>
    </row>
    <row r="154" spans="1:24" x14ac:dyDescent="0.15">
      <c r="A154" s="16" t="s">
        <v>4718</v>
      </c>
    </row>
    <row r="155" spans="1:24" s="1" customFormat="1" x14ac:dyDescent="0.15">
      <c r="A155" s="16" t="s">
        <v>4719</v>
      </c>
      <c r="B155" s="16"/>
      <c r="C155" s="16"/>
      <c r="D155" s="2" t="s">
        <v>2161</v>
      </c>
      <c r="E155" s="2" t="s">
        <v>2165</v>
      </c>
      <c r="F155" s="2" t="s">
        <v>2164</v>
      </c>
      <c r="G155" s="2" t="s">
        <v>2166</v>
      </c>
      <c r="H155" s="2" t="s">
        <v>2170</v>
      </c>
      <c r="I155" s="2" t="s">
        <v>2169</v>
      </c>
      <c r="J155" s="2" t="s">
        <v>4720</v>
      </c>
      <c r="K155" s="2" t="s">
        <v>4243</v>
      </c>
      <c r="L155" s="2" t="s">
        <v>4242</v>
      </c>
      <c r="M155" s="2" t="s">
        <v>4244</v>
      </c>
      <c r="N155" s="2" t="s">
        <v>4241</v>
      </c>
      <c r="O155" s="2" t="s">
        <v>2171</v>
      </c>
      <c r="P155" s="2" t="s">
        <v>4721</v>
      </c>
      <c r="Q155" s="2" t="s">
        <v>3924</v>
      </c>
      <c r="X155" s="16"/>
    </row>
    <row r="156" spans="1:24" x14ac:dyDescent="0.15">
      <c r="A156" s="8">
        <v>1</v>
      </c>
      <c r="B156" s="18" t="s">
        <v>4722</v>
      </c>
      <c r="D156" s="3">
        <v>83.29</v>
      </c>
      <c r="E156" s="3">
        <v>5.8999999999999997E-2</v>
      </c>
      <c r="F156" s="3">
        <v>0.31</v>
      </c>
      <c r="G156" s="3">
        <v>1.66</v>
      </c>
      <c r="H156" s="100" t="s">
        <v>56</v>
      </c>
      <c r="I156" s="3">
        <v>3.28</v>
      </c>
      <c r="J156" s="100" t="s">
        <v>3845</v>
      </c>
      <c r="K156" s="100">
        <v>0.05</v>
      </c>
      <c r="L156" s="100">
        <v>0.01</v>
      </c>
      <c r="M156" s="3">
        <v>0.03</v>
      </c>
      <c r="N156" s="100" t="s">
        <v>56</v>
      </c>
      <c r="O156" s="100">
        <v>11.31</v>
      </c>
      <c r="P156" s="100" t="s">
        <v>3845</v>
      </c>
      <c r="Q156" s="100">
        <v>100</v>
      </c>
      <c r="S156" s="98" t="s">
        <v>1617</v>
      </c>
    </row>
    <row r="157" spans="1:24" x14ac:dyDescent="0.15">
      <c r="A157" s="8">
        <v>2</v>
      </c>
      <c r="B157" s="18" t="s">
        <v>4722</v>
      </c>
      <c r="D157" s="3">
        <v>92.24</v>
      </c>
      <c r="E157" s="3">
        <v>0.1</v>
      </c>
      <c r="F157" s="3">
        <v>0.89</v>
      </c>
      <c r="G157" s="3">
        <v>1.41</v>
      </c>
      <c r="H157" s="100" t="s">
        <v>56</v>
      </c>
      <c r="I157" s="3">
        <v>4.1500000000000004</v>
      </c>
      <c r="J157" s="100" t="s">
        <v>3845</v>
      </c>
      <c r="K157" s="100">
        <v>0.13</v>
      </c>
      <c r="L157" s="100" t="s">
        <v>56</v>
      </c>
      <c r="M157" s="3">
        <v>0.1</v>
      </c>
      <c r="N157" s="100" t="s">
        <v>3845</v>
      </c>
      <c r="O157">
        <v>0.98</v>
      </c>
      <c r="P157" s="100" t="s">
        <v>3845</v>
      </c>
      <c r="Q157" s="100">
        <v>100</v>
      </c>
      <c r="S157" s="98" t="s">
        <v>1617</v>
      </c>
    </row>
    <row r="158" spans="1:24" x14ac:dyDescent="0.15">
      <c r="A158" s="8">
        <v>3</v>
      </c>
      <c r="B158" s="18" t="s">
        <v>4723</v>
      </c>
      <c r="D158" s="3">
        <v>83.9</v>
      </c>
      <c r="E158" s="100" t="s">
        <v>2259</v>
      </c>
      <c r="F158" s="3">
        <v>0.6</v>
      </c>
      <c r="G158" s="100" t="s">
        <v>3845</v>
      </c>
      <c r="H158" s="100" t="s">
        <v>3845</v>
      </c>
      <c r="I158" s="3">
        <v>1.1000000000000001</v>
      </c>
      <c r="J158" s="3">
        <v>13.86</v>
      </c>
      <c r="K158" s="3">
        <v>0.1</v>
      </c>
      <c r="L158" s="3">
        <v>0.12</v>
      </c>
      <c r="M158" s="3">
        <v>0.32</v>
      </c>
      <c r="N158" s="100" t="s">
        <v>3845</v>
      </c>
      <c r="O158" s="100" t="s">
        <v>56</v>
      </c>
      <c r="P158" s="100" t="s">
        <v>56</v>
      </c>
      <c r="Q158" s="100">
        <v>100</v>
      </c>
      <c r="S158" s="98" t="s">
        <v>1617</v>
      </c>
    </row>
    <row r="159" spans="1:24" x14ac:dyDescent="0.15">
      <c r="A159" s="8">
        <v>4</v>
      </c>
      <c r="B159" s="18" t="s">
        <v>4724</v>
      </c>
      <c r="D159" s="3">
        <v>99.31</v>
      </c>
      <c r="E159" s="3">
        <v>0.1</v>
      </c>
      <c r="F159" s="3">
        <v>0.21</v>
      </c>
      <c r="G159" s="3">
        <v>0.02</v>
      </c>
      <c r="H159" s="100" t="s">
        <v>3845</v>
      </c>
      <c r="I159" s="3">
        <v>0.28000000000000003</v>
      </c>
      <c r="J159" s="100" t="s">
        <v>56</v>
      </c>
      <c r="K159" s="3">
        <v>0.03</v>
      </c>
      <c r="L159" s="3">
        <v>0.01</v>
      </c>
      <c r="M159" s="3">
        <v>0.04</v>
      </c>
      <c r="N159" s="100" t="s">
        <v>3845</v>
      </c>
      <c r="O159" s="100" t="s">
        <v>56</v>
      </c>
      <c r="P159" s="100" t="s">
        <v>56</v>
      </c>
      <c r="Q159" s="100">
        <v>100</v>
      </c>
      <c r="S159" s="98" t="s">
        <v>1617</v>
      </c>
    </row>
    <row r="160" spans="1:24" x14ac:dyDescent="0.15">
      <c r="A160" s="8">
        <v>5</v>
      </c>
      <c r="B160" s="18" t="s">
        <v>4725</v>
      </c>
      <c r="D160" s="3">
        <v>98.97</v>
      </c>
      <c r="E160" s="3">
        <v>0.13</v>
      </c>
      <c r="F160" s="3">
        <v>7.0000000000000007E-2</v>
      </c>
      <c r="G160" s="3">
        <v>0.23</v>
      </c>
      <c r="H160" s="100" t="s">
        <v>3845</v>
      </c>
      <c r="I160" s="3">
        <v>0.27</v>
      </c>
      <c r="J160" s="100" t="s">
        <v>3845</v>
      </c>
      <c r="K160" s="3">
        <v>0.04</v>
      </c>
      <c r="L160" s="100" t="s">
        <v>56</v>
      </c>
      <c r="M160" s="3">
        <v>7.0000000000000007E-2</v>
      </c>
      <c r="N160" s="100" t="s">
        <v>3845</v>
      </c>
      <c r="O160" s="100" t="s">
        <v>56</v>
      </c>
      <c r="P160" s="3">
        <v>0.22</v>
      </c>
      <c r="Q160" s="100">
        <v>100</v>
      </c>
      <c r="S160" s="98" t="s">
        <v>1617</v>
      </c>
    </row>
    <row r="162" spans="1:14" x14ac:dyDescent="0.15">
      <c r="A162" s="16" t="s">
        <v>4726</v>
      </c>
    </row>
    <row r="164" spans="1:14" x14ac:dyDescent="0.15">
      <c r="A164" s="16" t="s">
        <v>4727</v>
      </c>
      <c r="D164" s="2" t="s">
        <v>2165</v>
      </c>
      <c r="E164" s="2" t="s">
        <v>2164</v>
      </c>
      <c r="F164" s="2" t="s">
        <v>2166</v>
      </c>
      <c r="G164" s="2" t="s">
        <v>2161</v>
      </c>
      <c r="H164" s="2" t="s">
        <v>4728</v>
      </c>
      <c r="I164" s="100" t="s">
        <v>3924</v>
      </c>
    </row>
    <row r="165" spans="1:14" x14ac:dyDescent="0.15">
      <c r="A165" s="8">
        <v>1</v>
      </c>
      <c r="B165" s="18" t="s">
        <v>4729</v>
      </c>
      <c r="D165" s="3">
        <v>5.6000000000000001E-2</v>
      </c>
      <c r="E165" s="100" t="s">
        <v>3845</v>
      </c>
      <c r="F165" s="100" t="s">
        <v>56</v>
      </c>
      <c r="G165" s="3">
        <v>99.944000000000003</v>
      </c>
      <c r="H165" s="100" t="s">
        <v>3845</v>
      </c>
      <c r="I165" s="3">
        <v>100</v>
      </c>
    </row>
    <row r="166" spans="1:14" x14ac:dyDescent="0.15">
      <c r="A166" s="8">
        <v>2</v>
      </c>
      <c r="B166" s="18" t="s">
        <v>4730</v>
      </c>
      <c r="D166" s="3">
        <v>5.6000000000000001E-2</v>
      </c>
      <c r="E166" s="3">
        <v>3.7999999999999999E-2</v>
      </c>
      <c r="F166" s="3">
        <v>0.107</v>
      </c>
      <c r="G166" s="3">
        <v>99.799000000000007</v>
      </c>
      <c r="H166" s="100" t="s">
        <v>3845</v>
      </c>
      <c r="I166" s="3">
        <v>100</v>
      </c>
    </row>
    <row r="167" spans="1:14" x14ac:dyDescent="0.15">
      <c r="A167" s="8">
        <v>3</v>
      </c>
      <c r="B167" s="18" t="s">
        <v>4731</v>
      </c>
      <c r="D167" s="100" t="s">
        <v>56</v>
      </c>
      <c r="E167" s="3">
        <v>6.9000000000000006E-2</v>
      </c>
      <c r="F167" s="3">
        <v>1.4999999999999999E-2</v>
      </c>
      <c r="G167" s="3">
        <v>99.915999999999997</v>
      </c>
      <c r="H167" s="100" t="s">
        <v>56</v>
      </c>
      <c r="I167" s="3">
        <v>100</v>
      </c>
    </row>
    <row r="169" spans="1:14" x14ac:dyDescent="0.15">
      <c r="A169" s="16" t="s">
        <v>4732</v>
      </c>
    </row>
    <row r="171" spans="1:14" x14ac:dyDescent="0.15">
      <c r="A171" s="18" t="s">
        <v>4734</v>
      </c>
    </row>
    <row r="172" spans="1:14" x14ac:dyDescent="0.15">
      <c r="A172" s="16" t="s">
        <v>4733</v>
      </c>
    </row>
    <row r="173" spans="1:14" x14ac:dyDescent="0.15">
      <c r="A173" s="18" t="s">
        <v>4735</v>
      </c>
      <c r="D173" s="2" t="s">
        <v>2161</v>
      </c>
      <c r="E173" s="2" t="s">
        <v>2166</v>
      </c>
      <c r="F173" s="2" t="s">
        <v>1290</v>
      </c>
      <c r="G173" s="2" t="s">
        <v>4562</v>
      </c>
      <c r="H173" s="2"/>
    </row>
    <row r="174" spans="1:14" x14ac:dyDescent="0.15">
      <c r="A174" s="18" t="s">
        <v>4736</v>
      </c>
      <c r="D174" s="3">
        <v>90.52</v>
      </c>
      <c r="E174" s="3">
        <v>6.17</v>
      </c>
      <c r="F174" s="3">
        <v>1.21</v>
      </c>
      <c r="G174" s="3">
        <v>0.94</v>
      </c>
      <c r="I174" s="100" t="s">
        <v>4737</v>
      </c>
    </row>
    <row r="176" spans="1:14" x14ac:dyDescent="0.15">
      <c r="A176" s="16"/>
      <c r="B176" s="16"/>
      <c r="C176" s="16"/>
      <c r="D176" s="2" t="s">
        <v>2166</v>
      </c>
      <c r="E176" s="2" t="s">
        <v>2161</v>
      </c>
      <c r="F176" s="2" t="s">
        <v>1290</v>
      </c>
      <c r="G176" s="2" t="s">
        <v>4241</v>
      </c>
      <c r="H176" s="2" t="s">
        <v>4243</v>
      </c>
      <c r="I176" s="2" t="s">
        <v>4242</v>
      </c>
      <c r="J176" s="2" t="s">
        <v>4708</v>
      </c>
      <c r="K176" s="2" t="s">
        <v>4562</v>
      </c>
      <c r="L176" s="2" t="s">
        <v>4635</v>
      </c>
      <c r="M176" s="2" t="s">
        <v>3924</v>
      </c>
      <c r="N176" s="8"/>
    </row>
    <row r="177" spans="1:24" x14ac:dyDescent="0.15">
      <c r="A177" s="18" t="s">
        <v>4738</v>
      </c>
      <c r="D177" s="3">
        <v>75.97</v>
      </c>
      <c r="E177" s="3">
        <v>12.64</v>
      </c>
      <c r="F177" s="3">
        <v>1.99</v>
      </c>
      <c r="G177" s="3">
        <v>0.89</v>
      </c>
      <c r="H177" s="3">
        <v>0.95</v>
      </c>
      <c r="I177" s="3">
        <v>0.78</v>
      </c>
      <c r="J177" s="3">
        <v>2.5099999999999998</v>
      </c>
      <c r="K177" s="3">
        <v>3.03</v>
      </c>
      <c r="M177" s="3">
        <v>98.76</v>
      </c>
      <c r="N177" s="8"/>
      <c r="O177" s="98" t="s">
        <v>4737</v>
      </c>
    </row>
    <row r="178" spans="1:24" x14ac:dyDescent="0.15">
      <c r="A178" s="101" t="s">
        <v>4739</v>
      </c>
      <c r="D178" s="3">
        <v>76.3</v>
      </c>
      <c r="E178" s="3">
        <v>19.899999999999999</v>
      </c>
      <c r="F178" s="3">
        <v>0.12</v>
      </c>
      <c r="G178" s="3">
        <v>0.43</v>
      </c>
      <c r="H178" s="100" t="s">
        <v>56</v>
      </c>
      <c r="I178" s="100" t="s">
        <v>56</v>
      </c>
      <c r="J178" s="3">
        <v>0.83</v>
      </c>
      <c r="K178" s="3">
        <v>0.73</v>
      </c>
      <c r="L178" s="3">
        <v>3.33</v>
      </c>
      <c r="M178" s="8">
        <v>101.64</v>
      </c>
      <c r="O178" s="98" t="s">
        <v>4737</v>
      </c>
    </row>
    <row r="179" spans="1:24" x14ac:dyDescent="0.15">
      <c r="D179" s="100"/>
      <c r="E179" s="100"/>
    </row>
    <row r="180" spans="1:24" x14ac:dyDescent="0.15">
      <c r="D180" s="2" t="s">
        <v>2161</v>
      </c>
      <c r="E180" s="2" t="s">
        <v>4741</v>
      </c>
      <c r="F180" s="2" t="s">
        <v>1290</v>
      </c>
      <c r="G180" s="2" t="s">
        <v>2166</v>
      </c>
      <c r="H180" s="2" t="s">
        <v>3924</v>
      </c>
    </row>
    <row r="181" spans="1:24" x14ac:dyDescent="0.15">
      <c r="A181" s="18" t="s">
        <v>4740</v>
      </c>
      <c r="D181" s="3">
        <v>96.54</v>
      </c>
      <c r="E181" s="3">
        <v>1.41</v>
      </c>
      <c r="F181" s="3">
        <v>0.21</v>
      </c>
      <c r="G181" s="3">
        <v>0.78</v>
      </c>
      <c r="H181" s="3">
        <v>98.94</v>
      </c>
      <c r="J181" s="98" t="s">
        <v>4737</v>
      </c>
    </row>
    <row r="184" spans="1:24" x14ac:dyDescent="0.15">
      <c r="A184" s="16" t="s">
        <v>4742</v>
      </c>
    </row>
    <row r="185" spans="1:24" s="1" customFormat="1" x14ac:dyDescent="0.15">
      <c r="A185" s="16" t="s">
        <v>4743</v>
      </c>
      <c r="B185" s="16"/>
      <c r="C185" s="16"/>
      <c r="D185" s="2" t="s">
        <v>2161</v>
      </c>
      <c r="E185" s="2" t="s">
        <v>4741</v>
      </c>
      <c r="F185" s="2" t="s">
        <v>2171</v>
      </c>
      <c r="G185" s="2" t="s">
        <v>2166</v>
      </c>
      <c r="H185" s="2" t="s">
        <v>2164</v>
      </c>
      <c r="I185" s="2" t="s">
        <v>2162</v>
      </c>
      <c r="J185" s="2" t="s">
        <v>2165</v>
      </c>
      <c r="K185" s="2" t="s">
        <v>2307</v>
      </c>
      <c r="L185" s="2" t="s">
        <v>2169</v>
      </c>
      <c r="M185" s="2" t="s">
        <v>2170</v>
      </c>
      <c r="N185" s="2" t="s">
        <v>4706</v>
      </c>
      <c r="O185" s="2" t="s">
        <v>4244</v>
      </c>
      <c r="P185" s="2" t="s">
        <v>4243</v>
      </c>
      <c r="Q185" s="2" t="s">
        <v>4242</v>
      </c>
      <c r="R185" s="2" t="s">
        <v>4241</v>
      </c>
      <c r="S185" s="2" t="s">
        <v>1290</v>
      </c>
      <c r="T185" s="2" t="s">
        <v>4708</v>
      </c>
      <c r="U185" s="2" t="s">
        <v>4721</v>
      </c>
      <c r="V185" s="2" t="s">
        <v>3924</v>
      </c>
      <c r="X185" s="16"/>
    </row>
    <row r="186" spans="1:24" x14ac:dyDescent="0.15">
      <c r="A186" s="8">
        <v>1</v>
      </c>
      <c r="B186" s="18" t="s">
        <v>4745</v>
      </c>
      <c r="D186" s="3">
        <v>99.55</v>
      </c>
      <c r="E186" s="100" t="s">
        <v>3845</v>
      </c>
      <c r="F186" s="3">
        <v>0.11</v>
      </c>
      <c r="G186" s="3">
        <v>0.15</v>
      </c>
      <c r="H186" s="3">
        <v>0.19</v>
      </c>
      <c r="I186" s="100" t="s">
        <v>3845</v>
      </c>
      <c r="J186" s="100" t="s">
        <v>3845</v>
      </c>
      <c r="K186" s="100" t="s">
        <v>3845</v>
      </c>
      <c r="L186" s="100" t="s">
        <v>3845</v>
      </c>
      <c r="M186" s="100" t="s">
        <v>3845</v>
      </c>
      <c r="N186" s="100" t="s">
        <v>3845</v>
      </c>
      <c r="O186" s="100" t="s">
        <v>3845</v>
      </c>
      <c r="P186" s="100" t="s">
        <v>3845</v>
      </c>
      <c r="Q186" s="100" t="s">
        <v>3845</v>
      </c>
      <c r="R186" s="100" t="s">
        <v>3845</v>
      </c>
      <c r="S186" s="100" t="s">
        <v>3845</v>
      </c>
      <c r="T186" s="100" t="s">
        <v>3845</v>
      </c>
      <c r="U186" s="100" t="s">
        <v>3845</v>
      </c>
      <c r="V186">
        <v>100</v>
      </c>
      <c r="X186" s="18" t="s">
        <v>1617</v>
      </c>
    </row>
    <row r="187" spans="1:24" x14ac:dyDescent="0.15">
      <c r="A187" s="8">
        <v>2</v>
      </c>
      <c r="B187" s="18" t="s">
        <v>4746</v>
      </c>
      <c r="D187" s="3">
        <v>99.16</v>
      </c>
      <c r="E187" s="100" t="s">
        <v>3845</v>
      </c>
      <c r="F187" s="100" t="s">
        <v>3845</v>
      </c>
      <c r="G187" s="3">
        <v>0.05</v>
      </c>
      <c r="H187" s="3">
        <v>0.48</v>
      </c>
      <c r="I187" s="100" t="s">
        <v>3845</v>
      </c>
      <c r="J187" s="3">
        <v>0.23</v>
      </c>
      <c r="K187" s="100" t="s">
        <v>3845</v>
      </c>
      <c r="L187" s="100" t="s">
        <v>3845</v>
      </c>
      <c r="M187" s="100" t="s">
        <v>3845</v>
      </c>
      <c r="N187" s="100">
        <v>0.05</v>
      </c>
      <c r="O187" s="100" t="s">
        <v>3845</v>
      </c>
      <c r="P187" s="100" t="s">
        <v>3845</v>
      </c>
      <c r="Q187" s="100" t="s">
        <v>3845</v>
      </c>
      <c r="R187" s="100" t="s">
        <v>3845</v>
      </c>
      <c r="S187" s="100" t="s">
        <v>3845</v>
      </c>
      <c r="T187" s="100" t="s">
        <v>3845</v>
      </c>
      <c r="U187" s="100">
        <v>0.03</v>
      </c>
      <c r="V187">
        <v>100</v>
      </c>
      <c r="X187" s="18" t="s">
        <v>1617</v>
      </c>
    </row>
    <row r="188" spans="1:24" x14ac:dyDescent="0.15">
      <c r="A188" s="8">
        <v>3</v>
      </c>
      <c r="B188" s="18" t="s">
        <v>4747</v>
      </c>
      <c r="D188" s="3">
        <v>99.46</v>
      </c>
      <c r="E188" s="100" t="s">
        <v>3845</v>
      </c>
      <c r="F188" s="3">
        <v>1.7000000000000001E-2</v>
      </c>
      <c r="G188" s="3">
        <v>0.11</v>
      </c>
      <c r="H188" s="100" t="s">
        <v>56</v>
      </c>
      <c r="I188" s="100" t="s">
        <v>56</v>
      </c>
      <c r="J188" s="3">
        <v>6.5000000000000002E-2</v>
      </c>
      <c r="K188" s="100">
        <v>1.5E-3</v>
      </c>
      <c r="L188" s="100">
        <v>0.11</v>
      </c>
      <c r="M188" s="100" t="s">
        <v>4744</v>
      </c>
      <c r="N188" s="100" t="s">
        <v>3845</v>
      </c>
      <c r="O188" s="100" t="s">
        <v>3845</v>
      </c>
      <c r="P188" s="100" t="s">
        <v>3845</v>
      </c>
      <c r="Q188" s="100" t="s">
        <v>3845</v>
      </c>
      <c r="R188" s="100" t="s">
        <v>3845</v>
      </c>
      <c r="S188" s="100" t="s">
        <v>3845</v>
      </c>
      <c r="T188" s="100" t="s">
        <v>3845</v>
      </c>
      <c r="U188" s="100" t="s">
        <v>3845</v>
      </c>
      <c r="V188">
        <v>99.664500000000004</v>
      </c>
      <c r="X188" s="18" t="s">
        <v>4748</v>
      </c>
    </row>
    <row r="189" spans="1:24" x14ac:dyDescent="0.15">
      <c r="A189" s="8">
        <v>4</v>
      </c>
      <c r="B189" s="18" t="s">
        <v>4749</v>
      </c>
      <c r="D189" s="3">
        <v>98.65</v>
      </c>
      <c r="E189" s="100" t="s">
        <v>3845</v>
      </c>
      <c r="F189" s="100" t="s">
        <v>3845</v>
      </c>
      <c r="G189" s="3">
        <v>0.05</v>
      </c>
      <c r="H189" s="3">
        <v>0.75</v>
      </c>
      <c r="I189" s="100" t="s">
        <v>3845</v>
      </c>
      <c r="J189" s="3">
        <v>0.22</v>
      </c>
      <c r="K189" s="100" t="s">
        <v>3845</v>
      </c>
      <c r="L189" s="100" t="s">
        <v>3845</v>
      </c>
      <c r="M189" s="100" t="s">
        <v>3845</v>
      </c>
      <c r="N189" s="100" t="s">
        <v>3845</v>
      </c>
      <c r="O189" s="100" t="s">
        <v>3845</v>
      </c>
      <c r="P189" s="100">
        <v>0.09</v>
      </c>
      <c r="Q189" s="100">
        <v>0.03</v>
      </c>
      <c r="R189">
        <v>0.02</v>
      </c>
      <c r="S189" s="100" t="s">
        <v>3845</v>
      </c>
      <c r="T189" s="100">
        <v>0.05</v>
      </c>
      <c r="U189" s="100" t="s">
        <v>3845</v>
      </c>
      <c r="V189" s="100">
        <v>99.86</v>
      </c>
      <c r="X189" s="18" t="s">
        <v>4750</v>
      </c>
    </row>
    <row r="190" spans="1:24" x14ac:dyDescent="0.15">
      <c r="A190" s="8">
        <v>5</v>
      </c>
      <c r="B190" s="18" t="s">
        <v>4751</v>
      </c>
      <c r="D190" s="3">
        <v>99.62</v>
      </c>
      <c r="E190" s="100" t="s">
        <v>3845</v>
      </c>
      <c r="F190" s="100" t="s">
        <v>3845</v>
      </c>
      <c r="G190" s="3">
        <v>0.02</v>
      </c>
      <c r="H190" s="100" t="s">
        <v>56</v>
      </c>
      <c r="I190" s="3">
        <v>0.27</v>
      </c>
      <c r="J190" s="3" t="s">
        <v>56</v>
      </c>
      <c r="K190" s="100" t="s">
        <v>3845</v>
      </c>
      <c r="L190" s="100" t="s">
        <v>3845</v>
      </c>
      <c r="M190" s="100" t="s">
        <v>3845</v>
      </c>
      <c r="N190" s="100" t="s">
        <v>56</v>
      </c>
      <c r="O190" s="100" t="s">
        <v>3845</v>
      </c>
      <c r="P190" s="100" t="s">
        <v>3845</v>
      </c>
      <c r="Q190" s="100" t="s">
        <v>3845</v>
      </c>
      <c r="R190">
        <v>0.09</v>
      </c>
      <c r="S190" s="100" t="s">
        <v>3845</v>
      </c>
      <c r="T190" s="100" t="s">
        <v>3845</v>
      </c>
      <c r="U190" s="100" t="s">
        <v>3845</v>
      </c>
      <c r="V190">
        <v>100</v>
      </c>
      <c r="X190" s="18" t="s">
        <v>1617</v>
      </c>
    </row>
    <row r="191" spans="1:24" x14ac:dyDescent="0.15">
      <c r="A191" s="8">
        <v>6</v>
      </c>
      <c r="B191" s="18" t="s">
        <v>4752</v>
      </c>
      <c r="D191" s="3">
        <v>98.25</v>
      </c>
      <c r="E191" s="100" t="s">
        <v>3845</v>
      </c>
      <c r="F191" s="100" t="s">
        <v>56</v>
      </c>
      <c r="G191" s="3">
        <v>0.13</v>
      </c>
      <c r="H191" s="3">
        <v>1.0900000000000001</v>
      </c>
      <c r="I191" s="100" t="s">
        <v>3845</v>
      </c>
      <c r="J191" s="3">
        <v>0.13</v>
      </c>
      <c r="K191" s="100" t="s">
        <v>3845</v>
      </c>
      <c r="L191" s="100">
        <v>0.24</v>
      </c>
      <c r="M191" s="100" t="s">
        <v>3845</v>
      </c>
      <c r="N191" s="100" t="s">
        <v>3845</v>
      </c>
      <c r="O191" s="100" t="s">
        <v>3845</v>
      </c>
      <c r="P191">
        <v>0.11</v>
      </c>
      <c r="Q191" s="100" t="s">
        <v>4753</v>
      </c>
      <c r="R191">
        <v>0.05</v>
      </c>
      <c r="S191" s="100" t="s">
        <v>3845</v>
      </c>
      <c r="T191" s="100" t="s">
        <v>3845</v>
      </c>
      <c r="U191" s="100" t="s">
        <v>3845</v>
      </c>
      <c r="V191">
        <v>100</v>
      </c>
      <c r="X191" s="18" t="s">
        <v>4750</v>
      </c>
    </row>
    <row r="192" spans="1:24" x14ac:dyDescent="0.15">
      <c r="A192" s="8">
        <v>7</v>
      </c>
      <c r="B192" s="18" t="s">
        <v>4754</v>
      </c>
      <c r="D192" s="3">
        <v>98.97</v>
      </c>
      <c r="E192" s="100" t="s">
        <v>3845</v>
      </c>
      <c r="F192" s="100" t="s">
        <v>3845</v>
      </c>
      <c r="G192" s="3">
        <v>0.23</v>
      </c>
      <c r="H192" s="3">
        <v>7.0000000000000007E-2</v>
      </c>
      <c r="I192" s="100" t="s">
        <v>3845</v>
      </c>
      <c r="J192" s="3">
        <v>0.13</v>
      </c>
      <c r="K192" s="100" t="s">
        <v>3845</v>
      </c>
      <c r="L192" s="100">
        <v>0.27</v>
      </c>
      <c r="M192" s="100" t="s">
        <v>3845</v>
      </c>
      <c r="N192" s="100" t="s">
        <v>3845</v>
      </c>
      <c r="O192">
        <v>7.0000000000000007E-2</v>
      </c>
      <c r="P192">
        <v>0.04</v>
      </c>
      <c r="Q192" s="100" t="s">
        <v>56</v>
      </c>
      <c r="R192" s="100" t="s">
        <v>3845</v>
      </c>
      <c r="S192" s="100" t="s">
        <v>3845</v>
      </c>
      <c r="T192" s="100" t="s">
        <v>3845</v>
      </c>
      <c r="U192" s="100">
        <v>0.22</v>
      </c>
      <c r="V192">
        <v>100</v>
      </c>
      <c r="X192" s="18" t="s">
        <v>1617</v>
      </c>
    </row>
    <row r="193" spans="1:24" x14ac:dyDescent="0.15">
      <c r="A193" s="8">
        <v>8</v>
      </c>
      <c r="B193" s="18" t="s">
        <v>4755</v>
      </c>
      <c r="D193" s="3">
        <v>96.54</v>
      </c>
      <c r="E193" s="3">
        <v>1.41</v>
      </c>
      <c r="F193" s="100" t="s">
        <v>3845</v>
      </c>
      <c r="G193" s="3">
        <v>0.78</v>
      </c>
      <c r="H193" s="100" t="s">
        <v>3845</v>
      </c>
      <c r="I193" s="100" t="s">
        <v>3845</v>
      </c>
      <c r="J193" s="100" t="s">
        <v>3845</v>
      </c>
      <c r="K193" s="100" t="s">
        <v>3845</v>
      </c>
      <c r="L193" s="100" t="s">
        <v>3845</v>
      </c>
      <c r="M193" s="100" t="s">
        <v>3845</v>
      </c>
      <c r="N193" s="100" t="s">
        <v>3845</v>
      </c>
      <c r="O193" s="100" t="s">
        <v>3845</v>
      </c>
      <c r="P193" s="100" t="s">
        <v>3845</v>
      </c>
      <c r="Q193" s="100" t="s">
        <v>3845</v>
      </c>
      <c r="R193" s="100" t="s">
        <v>3845</v>
      </c>
      <c r="S193">
        <v>0.21</v>
      </c>
      <c r="T193" s="100" t="s">
        <v>3845</v>
      </c>
      <c r="U193" s="100" t="s">
        <v>3845</v>
      </c>
      <c r="V193">
        <v>98.94</v>
      </c>
      <c r="X193" s="18" t="s">
        <v>4737</v>
      </c>
    </row>
    <row r="194" spans="1:24" x14ac:dyDescent="0.15">
      <c r="A194" s="8">
        <v>9</v>
      </c>
      <c r="B194" s="18" t="s">
        <v>4757</v>
      </c>
      <c r="D194" s="3">
        <v>99.12</v>
      </c>
      <c r="E194" s="100" t="s">
        <v>3845</v>
      </c>
      <c r="F194" s="100" t="s">
        <v>3845</v>
      </c>
      <c r="G194" s="3">
        <v>0.17</v>
      </c>
      <c r="H194" s="100" t="s">
        <v>3845</v>
      </c>
      <c r="I194" s="100" t="s">
        <v>3845</v>
      </c>
      <c r="J194" s="100" t="s">
        <v>3845</v>
      </c>
      <c r="K194" s="100" t="s">
        <v>3845</v>
      </c>
      <c r="L194" s="100" t="s">
        <v>3845</v>
      </c>
      <c r="M194" s="100" t="s">
        <v>3845</v>
      </c>
      <c r="N194" s="100" t="s">
        <v>3845</v>
      </c>
      <c r="O194">
        <v>0.38</v>
      </c>
      <c r="P194" s="100">
        <v>0.33</v>
      </c>
      <c r="Q194" s="100" t="s">
        <v>3845</v>
      </c>
      <c r="R194" s="100" t="s">
        <v>3845</v>
      </c>
      <c r="S194" s="100" t="s">
        <v>3845</v>
      </c>
      <c r="T194" s="100" t="s">
        <v>3845</v>
      </c>
      <c r="U194" s="100" t="s">
        <v>3845</v>
      </c>
      <c r="V194">
        <v>100</v>
      </c>
      <c r="X194" s="18" t="s">
        <v>3788</v>
      </c>
    </row>
    <row r="195" spans="1:24" x14ac:dyDescent="0.15">
      <c r="A195" s="8">
        <v>10</v>
      </c>
      <c r="B195" s="18" t="s">
        <v>4756</v>
      </c>
      <c r="D195" s="3">
        <v>98.73</v>
      </c>
      <c r="E195" s="100" t="s">
        <v>3845</v>
      </c>
      <c r="F195" s="100" t="s">
        <v>3845</v>
      </c>
      <c r="G195" s="3">
        <v>7.0000000000000007E-2</v>
      </c>
      <c r="H195" s="3">
        <v>0.74</v>
      </c>
      <c r="I195" s="100" t="s">
        <v>3845</v>
      </c>
      <c r="J195">
        <v>0.06</v>
      </c>
      <c r="K195" s="100" t="s">
        <v>3845</v>
      </c>
      <c r="L195" s="100" t="s">
        <v>56</v>
      </c>
      <c r="M195" s="100" t="s">
        <v>3845</v>
      </c>
      <c r="N195" s="100" t="s">
        <v>3845</v>
      </c>
      <c r="O195">
        <v>0.17</v>
      </c>
      <c r="P195" s="100">
        <v>0.09</v>
      </c>
      <c r="Q195" s="100" t="s">
        <v>3845</v>
      </c>
      <c r="R195" s="100" t="s">
        <v>3845</v>
      </c>
      <c r="S195" s="100" t="s">
        <v>3845</v>
      </c>
      <c r="T195" s="100" t="s">
        <v>3845</v>
      </c>
      <c r="U195" s="100" t="s">
        <v>3845</v>
      </c>
      <c r="V195">
        <v>100</v>
      </c>
      <c r="X195" s="18" t="s">
        <v>1617</v>
      </c>
    </row>
    <row r="196" spans="1:24" x14ac:dyDescent="0.15">
      <c r="A196" s="8">
        <v>11</v>
      </c>
      <c r="B196" s="18" t="s">
        <v>4758</v>
      </c>
      <c r="D196" s="100" t="s">
        <v>3845</v>
      </c>
      <c r="E196" s="100" t="s">
        <v>3845</v>
      </c>
      <c r="F196" s="100" t="s">
        <v>3845</v>
      </c>
      <c r="G196" s="3">
        <v>0.03</v>
      </c>
      <c r="H196" s="100" t="s">
        <v>3845</v>
      </c>
      <c r="I196" s="100" t="s">
        <v>56</v>
      </c>
      <c r="J196" s="100" t="s">
        <v>3845</v>
      </c>
      <c r="K196" s="100" t="s">
        <v>56</v>
      </c>
      <c r="L196">
        <v>0.13</v>
      </c>
      <c r="M196" s="100">
        <v>0.14000000000000001</v>
      </c>
      <c r="N196" s="100" t="s">
        <v>3845</v>
      </c>
      <c r="O196" s="100" t="s">
        <v>3845</v>
      </c>
      <c r="P196" s="100" t="s">
        <v>3845</v>
      </c>
      <c r="Q196" s="100" t="s">
        <v>3845</v>
      </c>
      <c r="R196" s="100" t="s">
        <v>3845</v>
      </c>
      <c r="S196" s="100" t="s">
        <v>3845</v>
      </c>
      <c r="T196" s="100" t="s">
        <v>3845</v>
      </c>
      <c r="U196" s="100" t="s">
        <v>3845</v>
      </c>
      <c r="V196">
        <v>100</v>
      </c>
      <c r="X196" s="18" t="s">
        <v>4759</v>
      </c>
    </row>
    <row r="199" spans="1:24" x14ac:dyDescent="0.15">
      <c r="A199" s="16" t="s">
        <v>4760</v>
      </c>
    </row>
    <row r="200" spans="1:24" x14ac:dyDescent="0.15">
      <c r="A200" s="16" t="s">
        <v>4761</v>
      </c>
      <c r="D200" s="2" t="s">
        <v>2161</v>
      </c>
      <c r="E200" s="2" t="s">
        <v>2168</v>
      </c>
      <c r="F200" s="2" t="s">
        <v>2166</v>
      </c>
      <c r="G200" s="2" t="s">
        <v>2162</v>
      </c>
      <c r="H200" s="2" t="s">
        <v>2307</v>
      </c>
      <c r="I200" s="2" t="s">
        <v>3924</v>
      </c>
    </row>
    <row r="201" spans="1:24" x14ac:dyDescent="0.15">
      <c r="A201" s="18" t="s">
        <v>4762</v>
      </c>
      <c r="B201" s="18" t="s">
        <v>4763</v>
      </c>
      <c r="D201" s="3">
        <v>97.12</v>
      </c>
      <c r="E201" s="3">
        <v>2.29</v>
      </c>
      <c r="F201" s="3">
        <v>0.43</v>
      </c>
      <c r="G201" s="3">
        <v>0.24</v>
      </c>
      <c r="H201" s="100" t="s">
        <v>56</v>
      </c>
      <c r="I201" s="3">
        <v>100.08</v>
      </c>
      <c r="K201" s="98" t="s">
        <v>4764</v>
      </c>
    </row>
    <row r="202" spans="1:24" x14ac:dyDescent="0.15">
      <c r="A202" s="18" t="s">
        <v>4765</v>
      </c>
      <c r="D202" s="3">
        <v>94.59</v>
      </c>
      <c r="F202" s="3">
        <v>5.0599999999999996</v>
      </c>
      <c r="I202" s="3">
        <v>99.65</v>
      </c>
      <c r="K202" s="98" t="s">
        <v>4764</v>
      </c>
    </row>
    <row r="204" spans="1:24" x14ac:dyDescent="0.15">
      <c r="A204" s="16" t="s">
        <v>4766</v>
      </c>
    </row>
    <row r="205" spans="1:24" x14ac:dyDescent="0.15">
      <c r="A205" s="16" t="s">
        <v>4767</v>
      </c>
      <c r="D205" s="2" t="s">
        <v>2161</v>
      </c>
      <c r="E205" s="2" t="s">
        <v>2163</v>
      </c>
      <c r="F205" s="2" t="s">
        <v>2164</v>
      </c>
      <c r="G205" s="2" t="s">
        <v>2162</v>
      </c>
      <c r="H205" s="2" t="s">
        <v>3924</v>
      </c>
    </row>
    <row r="206" spans="1:24" x14ac:dyDescent="0.15">
      <c r="A206" s="8">
        <v>1</v>
      </c>
      <c r="B206" s="18" t="s">
        <v>4768</v>
      </c>
      <c r="D206" s="3">
        <v>62.62</v>
      </c>
      <c r="E206" s="3">
        <v>24.64</v>
      </c>
      <c r="F206" s="3">
        <v>8.69</v>
      </c>
      <c r="G206" s="3">
        <v>2.64</v>
      </c>
      <c r="H206" s="3">
        <v>98.59</v>
      </c>
      <c r="J206" s="98" t="s">
        <v>4769</v>
      </c>
    </row>
    <row r="207" spans="1:24" x14ac:dyDescent="0.15">
      <c r="A207" s="8">
        <v>2</v>
      </c>
      <c r="B207" s="18" t="s">
        <v>4768</v>
      </c>
      <c r="D207" s="3">
        <v>52.73</v>
      </c>
      <c r="E207" s="3">
        <v>41.18</v>
      </c>
      <c r="F207" s="3">
        <v>4.72</v>
      </c>
      <c r="G207" s="100" t="s">
        <v>3845</v>
      </c>
      <c r="H207" s="3">
        <v>98.63</v>
      </c>
      <c r="J207" s="98" t="s">
        <v>4769</v>
      </c>
    </row>
    <row r="210" spans="1:13" x14ac:dyDescent="0.15">
      <c r="A210" s="16" t="s">
        <v>4770</v>
      </c>
    </row>
    <row r="212" spans="1:13" x14ac:dyDescent="0.15">
      <c r="A212" s="16" t="s">
        <v>4771</v>
      </c>
      <c r="D212" s="2" t="s">
        <v>2161</v>
      </c>
      <c r="E212" s="2" t="s">
        <v>2163</v>
      </c>
      <c r="F212" s="2" t="s">
        <v>2162</v>
      </c>
      <c r="G212" s="2" t="s">
        <v>2164</v>
      </c>
      <c r="H212" s="2" t="s">
        <v>2166</v>
      </c>
      <c r="I212" s="2" t="s">
        <v>2165</v>
      </c>
      <c r="J212" s="2" t="s">
        <v>4782</v>
      </c>
      <c r="K212" s="2" t="s">
        <v>3924</v>
      </c>
      <c r="M212"/>
    </row>
    <row r="213" spans="1:13" x14ac:dyDescent="0.15">
      <c r="A213" s="18" t="s">
        <v>4772</v>
      </c>
      <c r="D213" s="3">
        <v>77.59</v>
      </c>
      <c r="E213" s="3">
        <v>20.7</v>
      </c>
      <c r="F213" s="3">
        <v>0.38600000000000001</v>
      </c>
      <c r="H213" s="3">
        <v>0.27300000000000002</v>
      </c>
      <c r="K213" s="3">
        <v>99.748999999999995</v>
      </c>
      <c r="M213" s="98" t="s">
        <v>4764</v>
      </c>
    </row>
    <row r="214" spans="1:13" x14ac:dyDescent="0.15">
      <c r="A214" s="18" t="s">
        <v>4773</v>
      </c>
      <c r="D214" s="3">
        <v>81.97</v>
      </c>
      <c r="E214" s="3">
        <v>18.68</v>
      </c>
      <c r="F214" s="100" t="s">
        <v>3845</v>
      </c>
      <c r="G214" s="3">
        <v>0.14000000000000001</v>
      </c>
      <c r="H214" s="3">
        <v>0.12</v>
      </c>
      <c r="K214" s="3">
        <v>100.91</v>
      </c>
      <c r="M214" s="98" t="s">
        <v>4775</v>
      </c>
    </row>
    <row r="215" spans="1:13" x14ac:dyDescent="0.15">
      <c r="A215" s="18" t="s">
        <v>4774</v>
      </c>
      <c r="D215" s="3">
        <v>74.239999999999995</v>
      </c>
      <c r="E215" s="3">
        <v>14.42</v>
      </c>
      <c r="F215" s="3">
        <v>5.28</v>
      </c>
      <c r="G215" s="3">
        <v>6.57</v>
      </c>
      <c r="H215" s="3">
        <v>0.4</v>
      </c>
      <c r="K215" s="3">
        <v>100.91</v>
      </c>
      <c r="M215" s="98" t="s">
        <v>4775</v>
      </c>
    </row>
    <row r="216" spans="1:13" x14ac:dyDescent="0.15">
      <c r="A216" s="18" t="s">
        <v>4776</v>
      </c>
      <c r="D216" s="3">
        <v>82.26</v>
      </c>
      <c r="E216" s="3">
        <v>17.309999999999999</v>
      </c>
      <c r="F216" s="100" t="s">
        <v>3845</v>
      </c>
      <c r="G216" s="100" t="s">
        <v>3845</v>
      </c>
      <c r="H216" s="3">
        <v>0.35</v>
      </c>
      <c r="K216" s="3">
        <v>99.92</v>
      </c>
      <c r="M216" s="98" t="s">
        <v>4781</v>
      </c>
    </row>
    <row r="217" spans="1:13" x14ac:dyDescent="0.15">
      <c r="A217" s="18" t="s">
        <v>4777</v>
      </c>
      <c r="D217" s="3">
        <v>81.069999999999993</v>
      </c>
      <c r="E217" s="3">
        <v>17.809999999999999</v>
      </c>
      <c r="F217" s="3">
        <v>1.05</v>
      </c>
      <c r="G217" s="100" t="s">
        <v>3845</v>
      </c>
      <c r="H217" s="100" t="s">
        <v>3845</v>
      </c>
      <c r="K217" s="3">
        <v>99.93</v>
      </c>
      <c r="M217" s="98" t="s">
        <v>4781</v>
      </c>
    </row>
    <row r="218" spans="1:13" x14ac:dyDescent="0.15">
      <c r="A218" s="18" t="s">
        <v>4778</v>
      </c>
      <c r="D218" s="3">
        <v>83.04</v>
      </c>
      <c r="E218" s="3">
        <v>15.84</v>
      </c>
      <c r="F218" s="100" t="s">
        <v>3845</v>
      </c>
      <c r="G218" s="100" t="s">
        <v>3845</v>
      </c>
      <c r="H218" s="3">
        <v>0.5</v>
      </c>
      <c r="K218" s="3">
        <v>99.38</v>
      </c>
      <c r="M218" s="98" t="s">
        <v>4781</v>
      </c>
    </row>
    <row r="219" spans="1:13" x14ac:dyDescent="0.15">
      <c r="A219" s="18" t="s">
        <v>4779</v>
      </c>
      <c r="D219" s="3">
        <v>85.67</v>
      </c>
      <c r="E219" s="3">
        <v>10.85</v>
      </c>
      <c r="F219" s="3">
        <v>1.1399999999999999</v>
      </c>
      <c r="G219" s="3">
        <v>1.73</v>
      </c>
      <c r="H219" s="3">
        <v>0.74</v>
      </c>
      <c r="K219" s="3">
        <v>100.13</v>
      </c>
      <c r="M219" s="98" t="s">
        <v>4781</v>
      </c>
    </row>
    <row r="220" spans="1:13" x14ac:dyDescent="0.15">
      <c r="A220" s="18" t="s">
        <v>4780</v>
      </c>
      <c r="D220" s="3">
        <v>79.14</v>
      </c>
      <c r="E220" s="3">
        <v>6.27</v>
      </c>
      <c r="F220" s="3">
        <v>4.97</v>
      </c>
      <c r="G220" s="3">
        <v>9.18</v>
      </c>
      <c r="H220" s="3">
        <v>0.23</v>
      </c>
      <c r="K220" s="3">
        <v>99.79</v>
      </c>
      <c r="M220" s="98" t="s">
        <v>4781</v>
      </c>
    </row>
    <row r="221" spans="1:13" x14ac:dyDescent="0.15">
      <c r="A221" s="18" t="s">
        <v>4783</v>
      </c>
      <c r="D221" s="3">
        <v>86.92</v>
      </c>
      <c r="E221" s="3">
        <v>10.97</v>
      </c>
      <c r="F221" s="3">
        <v>0.72</v>
      </c>
      <c r="G221" s="3">
        <v>1.1000000000000001</v>
      </c>
      <c r="H221" s="3">
        <v>0.18</v>
      </c>
      <c r="I221" s="3">
        <v>0.3</v>
      </c>
      <c r="J221" s="100" t="s">
        <v>56</v>
      </c>
      <c r="K221" s="3">
        <v>100.19</v>
      </c>
      <c r="M221" s="18" t="s">
        <v>1617</v>
      </c>
    </row>
    <row r="222" spans="1:13" x14ac:dyDescent="0.15">
      <c r="A222" s="18" t="s">
        <v>4784</v>
      </c>
      <c r="D222" s="3">
        <v>88.58</v>
      </c>
      <c r="E222" s="3">
        <v>7.56</v>
      </c>
      <c r="F222" s="3">
        <v>1.8</v>
      </c>
      <c r="G222" s="3">
        <v>2.2799999999999998</v>
      </c>
      <c r="H222" s="3">
        <v>0.28999999999999998</v>
      </c>
      <c r="I222" s="3">
        <v>0.21</v>
      </c>
      <c r="J222" s="100" t="s">
        <v>3845</v>
      </c>
      <c r="K222" s="3">
        <v>100.72</v>
      </c>
      <c r="M222" s="18" t="s">
        <v>1617</v>
      </c>
    </row>
    <row r="223" spans="1:13" x14ac:dyDescent="0.15">
      <c r="A223" s="18" t="s">
        <v>4785</v>
      </c>
      <c r="D223" s="3">
        <v>72.2</v>
      </c>
      <c r="E223" s="3">
        <v>27.7</v>
      </c>
      <c r="K223" s="3">
        <v>99.9</v>
      </c>
      <c r="M223" s="18" t="s">
        <v>4786</v>
      </c>
    </row>
    <row r="226" spans="1:11" x14ac:dyDescent="0.15">
      <c r="A226" s="16" t="s">
        <v>4787</v>
      </c>
    </row>
    <row r="228" spans="1:11" x14ac:dyDescent="0.15">
      <c r="A228" s="16" t="s">
        <v>4788</v>
      </c>
      <c r="D228" s="2" t="s">
        <v>2161</v>
      </c>
      <c r="E228" s="2" t="s">
        <v>2163</v>
      </c>
      <c r="F228" s="2" t="s">
        <v>2164</v>
      </c>
      <c r="G228" s="2" t="s">
        <v>2162</v>
      </c>
      <c r="H228" s="2" t="s">
        <v>2166</v>
      </c>
      <c r="I228" s="2" t="s">
        <v>3924</v>
      </c>
    </row>
    <row r="229" spans="1:11" x14ac:dyDescent="0.15">
      <c r="A229" s="18" t="s">
        <v>4789</v>
      </c>
      <c r="D229" s="3">
        <v>56.59</v>
      </c>
      <c r="E229" s="3">
        <v>38.270000000000003</v>
      </c>
      <c r="F229" s="3">
        <v>3.3</v>
      </c>
      <c r="G229" s="3">
        <v>1.08</v>
      </c>
      <c r="H229" s="3">
        <v>1.47</v>
      </c>
      <c r="I229" s="3">
        <v>100.71</v>
      </c>
      <c r="K229" s="98" t="s">
        <v>4790</v>
      </c>
    </row>
    <row r="230" spans="1:11" x14ac:dyDescent="0.15">
      <c r="A230" s="18" t="s">
        <v>4791</v>
      </c>
      <c r="D230" s="3">
        <v>86.92</v>
      </c>
      <c r="E230" s="3">
        <v>3.88</v>
      </c>
      <c r="G230" s="3">
        <v>9.3000000000000007</v>
      </c>
      <c r="I230" s="3">
        <v>100</v>
      </c>
    </row>
    <row r="231" spans="1:11" x14ac:dyDescent="0.15">
      <c r="A231" s="18" t="s">
        <v>4792</v>
      </c>
      <c r="D231" s="3">
        <v>65.8</v>
      </c>
      <c r="E231" s="3">
        <v>31.8</v>
      </c>
      <c r="F231" s="3">
        <v>2.15</v>
      </c>
      <c r="G231" s="3">
        <v>0.25</v>
      </c>
      <c r="I231" s="3">
        <v>100</v>
      </c>
      <c r="K231" s="98" t="s">
        <v>4793</v>
      </c>
    </row>
    <row r="232" spans="1:11" x14ac:dyDescent="0.15">
      <c r="A232" s="18" t="s">
        <v>4794</v>
      </c>
      <c r="D232" s="3">
        <v>87.83</v>
      </c>
      <c r="E232" s="3">
        <v>12.44</v>
      </c>
      <c r="H232" s="3">
        <v>0.35</v>
      </c>
      <c r="I232" s="3">
        <v>100.62</v>
      </c>
      <c r="K232" s="98" t="s">
        <v>4795</v>
      </c>
    </row>
  </sheetData>
  <phoneticPr fontId="3"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J8"/>
  <sheetViews>
    <sheetView workbookViewId="0">
      <selection activeCell="A2" sqref="A2"/>
    </sheetView>
  </sheetViews>
  <sheetFormatPr baseColWidth="10" defaultColWidth="8.83203125" defaultRowHeight="13" x14ac:dyDescent="0.15"/>
  <cols>
    <col min="2" max="2" width="22.5" bestFit="1" customWidth="1"/>
  </cols>
  <sheetData>
    <row r="2" spans="1:10" ht="16" x14ac:dyDescent="0.2">
      <c r="A2" s="81" t="s">
        <v>5052</v>
      </c>
    </row>
    <row r="4" spans="1:10" x14ac:dyDescent="0.15">
      <c r="C4" t="s">
        <v>2166</v>
      </c>
      <c r="D4" t="s">
        <v>2162</v>
      </c>
      <c r="E4" t="s">
        <v>2163</v>
      </c>
      <c r="F4" t="s">
        <v>2164</v>
      </c>
      <c r="G4" t="s">
        <v>2161</v>
      </c>
      <c r="H4" t="s">
        <v>2168</v>
      </c>
      <c r="I4" t="s">
        <v>322</v>
      </c>
      <c r="J4" t="s">
        <v>2246</v>
      </c>
    </row>
    <row r="5" spans="1:10" x14ac:dyDescent="0.15">
      <c r="A5">
        <v>1</v>
      </c>
      <c r="B5" t="s">
        <v>318</v>
      </c>
      <c r="C5">
        <v>1.63</v>
      </c>
      <c r="D5">
        <v>3.16</v>
      </c>
      <c r="E5">
        <v>7.1</v>
      </c>
      <c r="G5">
        <v>88.11</v>
      </c>
      <c r="J5">
        <f>SUM(C5:I5)</f>
        <v>100</v>
      </c>
    </row>
    <row r="6" spans="1:10" x14ac:dyDescent="0.15">
      <c r="A6">
        <v>2</v>
      </c>
      <c r="B6" t="s">
        <v>319</v>
      </c>
      <c r="C6">
        <v>1.1599999999999999</v>
      </c>
      <c r="D6">
        <v>3.42</v>
      </c>
      <c r="E6">
        <v>5.0199999999999996</v>
      </c>
      <c r="F6">
        <v>13.22</v>
      </c>
      <c r="G6">
        <v>77.180000000000007</v>
      </c>
      <c r="H6" t="s">
        <v>56</v>
      </c>
      <c r="J6">
        <f>SUM(C6:I6)</f>
        <v>100</v>
      </c>
    </row>
    <row r="7" spans="1:10" x14ac:dyDescent="0.15">
      <c r="A7">
        <v>3</v>
      </c>
      <c r="B7" t="s">
        <v>320</v>
      </c>
      <c r="C7">
        <v>1.38</v>
      </c>
      <c r="D7">
        <v>5.43</v>
      </c>
      <c r="G7">
        <v>93.19</v>
      </c>
      <c r="H7" t="s">
        <v>56</v>
      </c>
      <c r="J7">
        <f>SUM(C7:I7)</f>
        <v>100</v>
      </c>
    </row>
    <row r="8" spans="1:10" x14ac:dyDescent="0.15">
      <c r="A8">
        <v>4</v>
      </c>
      <c r="B8" t="s">
        <v>321</v>
      </c>
      <c r="C8">
        <v>1.4</v>
      </c>
      <c r="E8">
        <v>27.36</v>
      </c>
      <c r="G8">
        <v>71.16</v>
      </c>
      <c r="I8">
        <v>0.08</v>
      </c>
      <c r="J8">
        <f>SUM(C8:I8)</f>
        <v>99.999999999999986</v>
      </c>
    </row>
  </sheetData>
  <phoneticPr fontId="3" type="noConversion"/>
  <pageMargins left="0.75" right="0.75" top="1" bottom="1"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8E03-F959-D046-82C2-A5A268C41021}">
  <dimension ref="A2:J120"/>
  <sheetViews>
    <sheetView topLeftCell="A99" zoomScale="150" zoomScaleNormal="150" workbookViewId="0">
      <selection activeCell="A63" sqref="A63:XFD63"/>
    </sheetView>
  </sheetViews>
  <sheetFormatPr baseColWidth="10" defaultRowHeight="13" x14ac:dyDescent="0.15"/>
  <cols>
    <col min="1" max="2" width="15" customWidth="1"/>
    <col min="3" max="9" width="10.83203125" style="3"/>
  </cols>
  <sheetData>
    <row r="2" spans="1:10" ht="16" x14ac:dyDescent="0.15">
      <c r="A2" s="86" t="s">
        <v>5145</v>
      </c>
    </row>
    <row r="4" spans="1:10" s="1" customFormat="1" x14ac:dyDescent="0.15">
      <c r="A4" s="1" t="s">
        <v>5053</v>
      </c>
      <c r="C4" s="2"/>
      <c r="D4" s="2"/>
      <c r="E4" s="2"/>
      <c r="F4" s="2"/>
      <c r="G4" s="2"/>
      <c r="H4" s="2"/>
      <c r="I4" s="2"/>
    </row>
    <row r="5" spans="1:10" s="1" customFormat="1" x14ac:dyDescent="0.15">
      <c r="C5" s="2"/>
      <c r="D5" s="2"/>
      <c r="E5" s="2"/>
      <c r="F5" s="2"/>
      <c r="G5" s="2"/>
      <c r="H5" s="2"/>
      <c r="I5" s="2"/>
    </row>
    <row r="6" spans="1:10" s="1" customFormat="1" x14ac:dyDescent="0.15">
      <c r="A6" s="1" t="s">
        <v>1271</v>
      </c>
      <c r="C6" s="2" t="s">
        <v>2165</v>
      </c>
      <c r="D6" s="2" t="s">
        <v>2168</v>
      </c>
      <c r="E6" s="2" t="s">
        <v>2167</v>
      </c>
      <c r="F6" s="2" t="s">
        <v>1998</v>
      </c>
      <c r="G6" s="2" t="s">
        <v>2164</v>
      </c>
      <c r="H6" s="2" t="s">
        <v>2162</v>
      </c>
      <c r="I6" s="2" t="s">
        <v>2166</v>
      </c>
    </row>
    <row r="7" spans="1:10" x14ac:dyDescent="0.15">
      <c r="A7" s="59" t="s">
        <v>5054</v>
      </c>
    </row>
    <row r="8" spans="1:10" x14ac:dyDescent="0.15">
      <c r="A8" s="98" t="s">
        <v>5055</v>
      </c>
      <c r="B8" s="98" t="s">
        <v>5056</v>
      </c>
      <c r="C8" s="100" t="s">
        <v>914</v>
      </c>
      <c r="D8" s="100" t="s">
        <v>56</v>
      </c>
      <c r="F8" s="100" t="s">
        <v>56</v>
      </c>
      <c r="I8" s="3">
        <v>0.62</v>
      </c>
    </row>
    <row r="9" spans="1:10" x14ac:dyDescent="0.15">
      <c r="A9" s="98" t="s">
        <v>5055</v>
      </c>
      <c r="B9" s="98" t="s">
        <v>5057</v>
      </c>
      <c r="C9" s="100" t="s">
        <v>914</v>
      </c>
      <c r="D9" s="100" t="s">
        <v>56</v>
      </c>
      <c r="I9" s="3">
        <v>0.71</v>
      </c>
    </row>
    <row r="10" spans="1:10" x14ac:dyDescent="0.15">
      <c r="A10" s="98" t="s">
        <v>5055</v>
      </c>
      <c r="B10" s="98" t="s">
        <v>5058</v>
      </c>
      <c r="C10" s="100" t="s">
        <v>914</v>
      </c>
      <c r="D10" s="100" t="s">
        <v>56</v>
      </c>
      <c r="F10" s="100" t="s">
        <v>56</v>
      </c>
      <c r="I10" s="3">
        <v>0.85</v>
      </c>
      <c r="J10" s="3">
        <v>0.8</v>
      </c>
    </row>
    <row r="11" spans="1:10" x14ac:dyDescent="0.15">
      <c r="A11" s="98" t="s">
        <v>5055</v>
      </c>
      <c r="B11" s="98" t="s">
        <v>5059</v>
      </c>
      <c r="C11" s="100" t="s">
        <v>914</v>
      </c>
      <c r="D11" s="3">
        <v>0.1</v>
      </c>
      <c r="F11" s="100" t="s">
        <v>56</v>
      </c>
      <c r="I11" s="3">
        <v>0.91</v>
      </c>
    </row>
    <row r="12" spans="1:10" x14ac:dyDescent="0.15">
      <c r="A12" s="98" t="s">
        <v>5055</v>
      </c>
      <c r="B12" s="98" t="s">
        <v>5060</v>
      </c>
      <c r="C12" s="100" t="s">
        <v>914</v>
      </c>
      <c r="D12" s="100" t="s">
        <v>56</v>
      </c>
      <c r="E12" s="100" t="s">
        <v>56</v>
      </c>
      <c r="F12" s="100" t="s">
        <v>56</v>
      </c>
      <c r="I12" s="3">
        <v>0.62</v>
      </c>
    </row>
    <row r="13" spans="1:10" x14ac:dyDescent="0.15">
      <c r="A13" s="98" t="s">
        <v>5055</v>
      </c>
      <c r="B13" s="98" t="s">
        <v>5061</v>
      </c>
      <c r="C13" s="100" t="s">
        <v>914</v>
      </c>
      <c r="D13" s="100" t="s">
        <v>56</v>
      </c>
      <c r="F13" s="100" t="s">
        <v>56</v>
      </c>
      <c r="I13" s="3">
        <v>0.46</v>
      </c>
    </row>
    <row r="14" spans="1:10" x14ac:dyDescent="0.15">
      <c r="A14" s="98" t="s">
        <v>5055</v>
      </c>
      <c r="B14" s="98" t="s">
        <v>5062</v>
      </c>
      <c r="C14" s="100" t="s">
        <v>914</v>
      </c>
      <c r="D14" s="100" t="s">
        <v>56</v>
      </c>
      <c r="F14" s="100" t="s">
        <v>56</v>
      </c>
      <c r="I14" s="3">
        <v>0.52</v>
      </c>
    </row>
    <row r="15" spans="1:10" x14ac:dyDescent="0.15">
      <c r="A15" s="98" t="s">
        <v>5055</v>
      </c>
      <c r="B15" s="98" t="s">
        <v>5063</v>
      </c>
      <c r="C15" s="100" t="s">
        <v>914</v>
      </c>
      <c r="D15" s="100" t="s">
        <v>56</v>
      </c>
      <c r="F15" s="100" t="s">
        <v>56</v>
      </c>
      <c r="I15" s="3">
        <v>0.67</v>
      </c>
    </row>
    <row r="16" spans="1:10" x14ac:dyDescent="0.15">
      <c r="A16" s="98" t="s">
        <v>5055</v>
      </c>
      <c r="B16" s="98" t="s">
        <v>5064</v>
      </c>
      <c r="C16" s="100" t="s">
        <v>914</v>
      </c>
      <c r="D16" s="100" t="s">
        <v>56</v>
      </c>
      <c r="F16" s="100" t="s">
        <v>56</v>
      </c>
      <c r="I16" s="3">
        <v>0.64</v>
      </c>
    </row>
    <row r="17" spans="1:9" x14ac:dyDescent="0.15">
      <c r="A17" s="98" t="s">
        <v>5055</v>
      </c>
      <c r="B17" s="98" t="s">
        <v>5065</v>
      </c>
      <c r="C17" s="100" t="s">
        <v>914</v>
      </c>
      <c r="D17" s="100" t="s">
        <v>56</v>
      </c>
      <c r="E17" s="100" t="s">
        <v>56</v>
      </c>
      <c r="F17" s="100" t="s">
        <v>56</v>
      </c>
      <c r="I17" s="3">
        <v>0.52</v>
      </c>
    </row>
    <row r="18" spans="1:9" x14ac:dyDescent="0.15">
      <c r="A18" s="98" t="s">
        <v>5055</v>
      </c>
      <c r="B18" s="98" t="s">
        <v>5066</v>
      </c>
      <c r="C18" s="100" t="s">
        <v>914</v>
      </c>
      <c r="D18" s="100" t="s">
        <v>56</v>
      </c>
      <c r="I18" s="3">
        <v>0.62</v>
      </c>
    </row>
    <row r="19" spans="1:9" x14ac:dyDescent="0.15">
      <c r="A19" s="98" t="s">
        <v>5055</v>
      </c>
      <c r="B19" s="98" t="s">
        <v>5067</v>
      </c>
      <c r="C19" s="100" t="s">
        <v>914</v>
      </c>
      <c r="D19" s="3">
        <v>0.02</v>
      </c>
      <c r="E19" s="100" t="s">
        <v>56</v>
      </c>
      <c r="I19" s="3">
        <v>0.5</v>
      </c>
    </row>
    <row r="20" spans="1:9" x14ac:dyDescent="0.15">
      <c r="A20" s="98" t="s">
        <v>5055</v>
      </c>
      <c r="B20" s="98" t="s">
        <v>5068</v>
      </c>
      <c r="C20" s="100" t="s">
        <v>914</v>
      </c>
      <c r="D20" s="3">
        <v>0.04</v>
      </c>
      <c r="E20" s="100" t="s">
        <v>56</v>
      </c>
      <c r="I20" s="3">
        <v>0.43</v>
      </c>
    </row>
    <row r="21" spans="1:9" x14ac:dyDescent="0.15">
      <c r="A21" s="98" t="s">
        <v>5055</v>
      </c>
      <c r="B21" s="98" t="s">
        <v>5069</v>
      </c>
      <c r="C21" s="100" t="s">
        <v>914</v>
      </c>
      <c r="D21" s="3">
        <v>7.0000000000000007E-2</v>
      </c>
      <c r="E21" s="3">
        <v>0.5</v>
      </c>
      <c r="F21" s="100" t="s">
        <v>56</v>
      </c>
      <c r="I21" s="3">
        <v>0.51</v>
      </c>
    </row>
    <row r="22" spans="1:9" x14ac:dyDescent="0.15">
      <c r="A22" s="98" t="s">
        <v>5055</v>
      </c>
      <c r="B22" s="98" t="s">
        <v>5070</v>
      </c>
      <c r="C22" s="100" t="s">
        <v>914</v>
      </c>
      <c r="I22" s="3">
        <v>0.84</v>
      </c>
    </row>
    <row r="23" spans="1:9" x14ac:dyDescent="0.15">
      <c r="A23" s="98" t="s">
        <v>5055</v>
      </c>
      <c r="B23" s="98" t="s">
        <v>5071</v>
      </c>
      <c r="C23" s="100" t="s">
        <v>914</v>
      </c>
      <c r="D23" s="3">
        <v>0.4</v>
      </c>
      <c r="E23" s="100" t="s">
        <v>56</v>
      </c>
      <c r="F23" s="100" t="s">
        <v>56</v>
      </c>
      <c r="I23" s="3">
        <v>1.64</v>
      </c>
    </row>
    <row r="24" spans="1:9" x14ac:dyDescent="0.15">
      <c r="A24" s="98" t="s">
        <v>5055</v>
      </c>
      <c r="B24" s="98" t="s">
        <v>5072</v>
      </c>
      <c r="C24" s="100" t="s">
        <v>914</v>
      </c>
      <c r="D24" s="3">
        <v>0.45</v>
      </c>
      <c r="I24" s="3">
        <v>1.52</v>
      </c>
    </row>
    <row r="25" spans="1:9" x14ac:dyDescent="0.15">
      <c r="A25" s="98" t="s">
        <v>5055</v>
      </c>
      <c r="B25" s="98" t="s">
        <v>5073</v>
      </c>
      <c r="C25" s="100" t="s">
        <v>914</v>
      </c>
      <c r="D25" s="100" t="s">
        <v>56</v>
      </c>
      <c r="I25" s="3">
        <v>0.7</v>
      </c>
    </row>
    <row r="26" spans="1:9" x14ac:dyDescent="0.15">
      <c r="A26" s="98" t="s">
        <v>5055</v>
      </c>
      <c r="B26" s="98" t="s">
        <v>5074</v>
      </c>
      <c r="C26" s="100" t="s">
        <v>914</v>
      </c>
      <c r="D26" s="3">
        <v>0.5</v>
      </c>
      <c r="E26" s="3">
        <v>0.2</v>
      </c>
      <c r="I26" s="3">
        <v>0.08</v>
      </c>
    </row>
    <row r="27" spans="1:9" x14ac:dyDescent="0.15">
      <c r="A27" s="98" t="s">
        <v>5055</v>
      </c>
      <c r="B27" s="98" t="s">
        <v>5075</v>
      </c>
      <c r="C27" s="100" t="s">
        <v>914</v>
      </c>
      <c r="I27" s="3">
        <v>1.2</v>
      </c>
    </row>
    <row r="28" spans="1:9" x14ac:dyDescent="0.15">
      <c r="A28" s="98" t="s">
        <v>5055</v>
      </c>
      <c r="B28" s="98" t="s">
        <v>5076</v>
      </c>
      <c r="C28" s="100" t="s">
        <v>914</v>
      </c>
      <c r="E28" s="100" t="s">
        <v>56</v>
      </c>
      <c r="F28" s="100" t="s">
        <v>56</v>
      </c>
      <c r="I28" s="3">
        <v>0.98</v>
      </c>
    </row>
    <row r="29" spans="1:9" x14ac:dyDescent="0.15">
      <c r="A29" s="98" t="s">
        <v>5055</v>
      </c>
      <c r="B29" s="98" t="s">
        <v>5077</v>
      </c>
      <c r="C29" s="100" t="s">
        <v>914</v>
      </c>
      <c r="E29" s="100" t="s">
        <v>56</v>
      </c>
      <c r="F29" s="100" t="s">
        <v>56</v>
      </c>
      <c r="I29" s="3">
        <v>1</v>
      </c>
    </row>
    <row r="30" spans="1:9" x14ac:dyDescent="0.15">
      <c r="A30" s="98" t="s">
        <v>5055</v>
      </c>
      <c r="B30" s="98" t="s">
        <v>5078</v>
      </c>
      <c r="C30" s="100" t="s">
        <v>914</v>
      </c>
      <c r="D30" s="100" t="s">
        <v>56</v>
      </c>
      <c r="F30" s="100" t="s">
        <v>56</v>
      </c>
      <c r="I30" s="3">
        <v>1.2</v>
      </c>
    </row>
    <row r="31" spans="1:9" x14ac:dyDescent="0.15">
      <c r="A31" s="98" t="s">
        <v>5055</v>
      </c>
      <c r="B31" s="98" t="s">
        <v>5079</v>
      </c>
      <c r="C31" s="100" t="s">
        <v>914</v>
      </c>
      <c r="D31" s="100" t="s">
        <v>56</v>
      </c>
      <c r="F31" s="100" t="s">
        <v>56</v>
      </c>
      <c r="I31" s="3">
        <v>1.04</v>
      </c>
    </row>
    <row r="32" spans="1:9" x14ac:dyDescent="0.15">
      <c r="A32" s="98" t="s">
        <v>5055</v>
      </c>
      <c r="B32" s="98" t="s">
        <v>5080</v>
      </c>
      <c r="C32" s="100" t="s">
        <v>914</v>
      </c>
      <c r="D32" s="100" t="s">
        <v>56</v>
      </c>
      <c r="F32" s="100" t="s">
        <v>56</v>
      </c>
      <c r="I32" s="3">
        <v>1.1200000000000001</v>
      </c>
    </row>
    <row r="33" spans="1:9" x14ac:dyDescent="0.15">
      <c r="A33" s="98" t="s">
        <v>5055</v>
      </c>
      <c r="B33" s="98" t="s">
        <v>5081</v>
      </c>
      <c r="C33" s="100" t="s">
        <v>914</v>
      </c>
      <c r="D33" s="100" t="s">
        <v>56</v>
      </c>
      <c r="F33" s="100" t="s">
        <v>56</v>
      </c>
      <c r="I33" s="3">
        <v>1.02</v>
      </c>
    </row>
    <row r="34" spans="1:9" x14ac:dyDescent="0.15">
      <c r="A34" s="98" t="s">
        <v>5055</v>
      </c>
      <c r="B34" s="98" t="s">
        <v>5082</v>
      </c>
      <c r="C34" s="100" t="s">
        <v>914</v>
      </c>
      <c r="D34" s="100" t="s">
        <v>56</v>
      </c>
      <c r="F34" s="100" t="s">
        <v>56</v>
      </c>
      <c r="I34" s="3">
        <v>0.84</v>
      </c>
    </row>
    <row r="35" spans="1:9" x14ac:dyDescent="0.15">
      <c r="A35" s="98" t="s">
        <v>5055</v>
      </c>
      <c r="B35" s="98" t="s">
        <v>5083</v>
      </c>
      <c r="C35" s="100" t="s">
        <v>914</v>
      </c>
      <c r="D35" s="3">
        <v>0.03</v>
      </c>
      <c r="E35" s="100" t="s">
        <v>56</v>
      </c>
      <c r="F35" s="100" t="s">
        <v>56</v>
      </c>
      <c r="I35" s="3">
        <v>1.1000000000000001</v>
      </c>
    </row>
    <row r="36" spans="1:9" x14ac:dyDescent="0.15">
      <c r="A36" s="98" t="s">
        <v>5055</v>
      </c>
      <c r="B36" s="98" t="s">
        <v>5084</v>
      </c>
      <c r="C36" s="100" t="s">
        <v>914</v>
      </c>
      <c r="I36" s="3">
        <v>0.75</v>
      </c>
    </row>
    <row r="37" spans="1:9" x14ac:dyDescent="0.15">
      <c r="A37" s="98" t="s">
        <v>5055</v>
      </c>
      <c r="B37" s="98" t="s">
        <v>5085</v>
      </c>
      <c r="C37" s="100" t="s">
        <v>914</v>
      </c>
      <c r="D37" s="3">
        <v>0.1</v>
      </c>
      <c r="E37" s="100" t="s">
        <v>56</v>
      </c>
      <c r="F37" s="100" t="s">
        <v>56</v>
      </c>
      <c r="I37" s="3">
        <v>0.32</v>
      </c>
    </row>
    <row r="38" spans="1:9" x14ac:dyDescent="0.15">
      <c r="A38" s="98" t="s">
        <v>5086</v>
      </c>
      <c r="B38" s="98"/>
      <c r="C38" s="100" t="s">
        <v>914</v>
      </c>
      <c r="D38" s="100" t="s">
        <v>56</v>
      </c>
      <c r="F38" s="100" t="s">
        <v>56</v>
      </c>
      <c r="I38" s="3">
        <v>1.32</v>
      </c>
    </row>
    <row r="39" spans="1:9" x14ac:dyDescent="0.15">
      <c r="A39" s="98" t="s">
        <v>5087</v>
      </c>
      <c r="B39" s="98"/>
      <c r="C39" s="100" t="s">
        <v>914</v>
      </c>
      <c r="I39" s="3">
        <v>0.42</v>
      </c>
    </row>
    <row r="40" spans="1:9" x14ac:dyDescent="0.15">
      <c r="A40" s="98" t="s">
        <v>5088</v>
      </c>
      <c r="B40" s="98" t="s">
        <v>4333</v>
      </c>
      <c r="C40" s="100" t="s">
        <v>914</v>
      </c>
      <c r="D40" s="3">
        <v>3.31</v>
      </c>
      <c r="E40" s="3">
        <v>0.7</v>
      </c>
      <c r="I40" s="100" t="s">
        <v>56</v>
      </c>
    </row>
    <row r="41" spans="1:9" x14ac:dyDescent="0.15">
      <c r="A41" s="98" t="s">
        <v>5088</v>
      </c>
      <c r="B41" s="98" t="s">
        <v>4334</v>
      </c>
      <c r="D41" s="3">
        <v>2.4900000000000002</v>
      </c>
      <c r="F41" s="100" t="s">
        <v>56</v>
      </c>
      <c r="I41" s="100" t="s">
        <v>56</v>
      </c>
    </row>
    <row r="42" spans="1:9" x14ac:dyDescent="0.15">
      <c r="A42" s="98" t="s">
        <v>5088</v>
      </c>
      <c r="B42" s="98" t="s">
        <v>4401</v>
      </c>
      <c r="D42" s="3">
        <v>2.15</v>
      </c>
      <c r="F42" s="3">
        <v>0.04</v>
      </c>
      <c r="G42" s="100" t="s">
        <v>56</v>
      </c>
      <c r="I42" s="100" t="s">
        <v>56</v>
      </c>
    </row>
    <row r="43" spans="1:9" x14ac:dyDescent="0.15">
      <c r="A43" s="98" t="s">
        <v>5088</v>
      </c>
      <c r="B43" s="98" t="s">
        <v>5089</v>
      </c>
      <c r="D43" s="3">
        <v>1.18</v>
      </c>
      <c r="G43" s="100" t="s">
        <v>56</v>
      </c>
      <c r="I43" s="100" t="s">
        <v>56</v>
      </c>
    </row>
    <row r="44" spans="1:9" x14ac:dyDescent="0.15">
      <c r="A44" s="98" t="s">
        <v>5088</v>
      </c>
      <c r="B44" s="98" t="s">
        <v>5090</v>
      </c>
      <c r="C44" s="100" t="s">
        <v>914</v>
      </c>
      <c r="D44" s="3">
        <v>1.2</v>
      </c>
      <c r="F44" s="100" t="s">
        <v>5102</v>
      </c>
      <c r="I44" s="100" t="s">
        <v>56</v>
      </c>
    </row>
    <row r="45" spans="1:9" x14ac:dyDescent="0.15">
      <c r="A45" s="98" t="s">
        <v>5088</v>
      </c>
      <c r="B45" s="98" t="s">
        <v>4490</v>
      </c>
      <c r="C45" s="100" t="s">
        <v>914</v>
      </c>
      <c r="D45" s="3">
        <v>0.9</v>
      </c>
      <c r="I45" s="100" t="s">
        <v>56</v>
      </c>
    </row>
    <row r="46" spans="1:9" x14ac:dyDescent="0.15">
      <c r="A46" s="98" t="s">
        <v>5088</v>
      </c>
      <c r="B46" s="98" t="s">
        <v>5091</v>
      </c>
      <c r="C46" s="100" t="s">
        <v>914</v>
      </c>
      <c r="D46" s="3">
        <v>0.3</v>
      </c>
      <c r="I46" s="3">
        <v>0.21</v>
      </c>
    </row>
    <row r="47" spans="1:9" x14ac:dyDescent="0.15">
      <c r="A47" s="98" t="s">
        <v>5088</v>
      </c>
      <c r="B47" s="98" t="s">
        <v>5092</v>
      </c>
      <c r="C47" s="100" t="s">
        <v>914</v>
      </c>
      <c r="D47" s="3">
        <v>0.25</v>
      </c>
      <c r="F47" s="100" t="s">
        <v>56</v>
      </c>
      <c r="I47" s="3">
        <v>0.35</v>
      </c>
    </row>
    <row r="48" spans="1:9" x14ac:dyDescent="0.15">
      <c r="A48" s="98" t="s">
        <v>5093</v>
      </c>
      <c r="B48" s="98" t="s">
        <v>4333</v>
      </c>
      <c r="C48" s="100" t="s">
        <v>914</v>
      </c>
      <c r="D48" s="3">
        <v>0.25</v>
      </c>
      <c r="E48" s="3">
        <v>0.2</v>
      </c>
      <c r="I48" s="3">
        <v>0.31</v>
      </c>
    </row>
    <row r="49" spans="1:9" x14ac:dyDescent="0.15">
      <c r="A49" s="98" t="s">
        <v>5093</v>
      </c>
      <c r="B49" s="98" t="s">
        <v>4334</v>
      </c>
      <c r="C49" s="100" t="s">
        <v>914</v>
      </c>
      <c r="E49" s="100" t="s">
        <v>56</v>
      </c>
      <c r="I49" s="3">
        <v>0.2</v>
      </c>
    </row>
    <row r="50" spans="1:9" x14ac:dyDescent="0.15">
      <c r="A50" s="98" t="s">
        <v>5094</v>
      </c>
      <c r="C50" s="100" t="s">
        <v>914</v>
      </c>
      <c r="D50" s="3">
        <v>1.24</v>
      </c>
      <c r="E50" s="3">
        <v>0.65</v>
      </c>
      <c r="F50" s="3">
        <v>0.05</v>
      </c>
      <c r="I50" s="100" t="s">
        <v>56</v>
      </c>
    </row>
    <row r="51" spans="1:9" x14ac:dyDescent="0.15">
      <c r="A51" s="98" t="s">
        <v>5097</v>
      </c>
      <c r="C51" s="100" t="s">
        <v>914</v>
      </c>
      <c r="D51" s="3">
        <v>0.31</v>
      </c>
      <c r="E51" s="3">
        <v>0.17</v>
      </c>
      <c r="F51" s="3">
        <v>0.1</v>
      </c>
      <c r="I51" s="100" t="s">
        <v>56</v>
      </c>
    </row>
    <row r="52" spans="1:9" x14ac:dyDescent="0.15">
      <c r="A52" s="98" t="s">
        <v>5095</v>
      </c>
      <c r="B52" s="98" t="s">
        <v>5096</v>
      </c>
      <c r="C52" s="100" t="s">
        <v>914</v>
      </c>
      <c r="I52" s="3">
        <v>1.01</v>
      </c>
    </row>
    <row r="53" spans="1:9" x14ac:dyDescent="0.15">
      <c r="A53" s="98" t="s">
        <v>5095</v>
      </c>
      <c r="B53" s="98" t="s">
        <v>5096</v>
      </c>
      <c r="C53" s="100" t="s">
        <v>914</v>
      </c>
      <c r="I53" s="3">
        <v>0.76</v>
      </c>
    </row>
    <row r="54" spans="1:9" x14ac:dyDescent="0.15">
      <c r="A54" s="59" t="s">
        <v>5098</v>
      </c>
      <c r="C54" s="100" t="s">
        <v>914</v>
      </c>
    </row>
    <row r="55" spans="1:9" x14ac:dyDescent="0.15">
      <c r="A55" s="98" t="s">
        <v>5055</v>
      </c>
      <c r="B55" s="98" t="s">
        <v>5099</v>
      </c>
      <c r="C55" s="100" t="s">
        <v>914</v>
      </c>
      <c r="I55" s="3">
        <v>0.01</v>
      </c>
    </row>
    <row r="56" spans="1:9" x14ac:dyDescent="0.15">
      <c r="A56" s="98" t="s">
        <v>5055</v>
      </c>
      <c r="B56" s="98" t="s">
        <v>4334</v>
      </c>
      <c r="C56" s="100" t="s">
        <v>914</v>
      </c>
      <c r="D56" s="3">
        <v>0.04</v>
      </c>
      <c r="I56" s="3">
        <v>0.03</v>
      </c>
    </row>
    <row r="57" spans="1:9" x14ac:dyDescent="0.15">
      <c r="A57" s="98" t="s">
        <v>5055</v>
      </c>
      <c r="B57" s="98" t="s">
        <v>4401</v>
      </c>
      <c r="C57" s="100" t="s">
        <v>914</v>
      </c>
      <c r="D57" s="3">
        <v>0.03</v>
      </c>
    </row>
    <row r="58" spans="1:9" x14ac:dyDescent="0.15">
      <c r="A58" s="98" t="s">
        <v>5088</v>
      </c>
      <c r="C58" s="100" t="s">
        <v>914</v>
      </c>
      <c r="D58" s="100" t="s">
        <v>56</v>
      </c>
      <c r="I58" s="3">
        <v>0.06</v>
      </c>
    </row>
    <row r="59" spans="1:9" x14ac:dyDescent="0.15">
      <c r="A59" s="98" t="s">
        <v>5088</v>
      </c>
      <c r="B59" s="98" t="s">
        <v>4334</v>
      </c>
      <c r="C59" s="100" t="s">
        <v>914</v>
      </c>
      <c r="D59" s="3">
        <v>0.63</v>
      </c>
    </row>
    <row r="60" spans="1:9" x14ac:dyDescent="0.15">
      <c r="A60" s="98" t="s">
        <v>5100</v>
      </c>
      <c r="B60" s="98" t="s">
        <v>4333</v>
      </c>
      <c r="C60" s="100" t="s">
        <v>914</v>
      </c>
      <c r="F60" s="100" t="s">
        <v>56</v>
      </c>
    </row>
    <row r="61" spans="1:9" x14ac:dyDescent="0.15">
      <c r="A61" s="98" t="s">
        <v>5100</v>
      </c>
      <c r="B61" s="98" t="s">
        <v>4334</v>
      </c>
      <c r="C61" s="100" t="s">
        <v>914</v>
      </c>
      <c r="I61" s="100" t="s">
        <v>56</v>
      </c>
    </row>
    <row r="62" spans="1:9" x14ac:dyDescent="0.15">
      <c r="A62" s="98" t="s">
        <v>5101</v>
      </c>
      <c r="C62" s="100" t="s">
        <v>914</v>
      </c>
      <c r="F62" s="100" t="s">
        <v>56</v>
      </c>
      <c r="I62" s="100" t="s">
        <v>56</v>
      </c>
    </row>
    <row r="63" spans="1:9" s="108" customFormat="1" x14ac:dyDescent="0.15">
      <c r="A63" s="112" t="s">
        <v>5103</v>
      </c>
      <c r="B63" s="112" t="s">
        <v>5104</v>
      </c>
      <c r="C63" s="113" t="s">
        <v>914</v>
      </c>
      <c r="D63" s="109">
        <v>0.11</v>
      </c>
      <c r="E63" s="113"/>
      <c r="F63" s="113" t="s">
        <v>5142</v>
      </c>
      <c r="G63" s="109"/>
      <c r="H63" s="109"/>
      <c r="I63" s="109"/>
    </row>
    <row r="64" spans="1:9" x14ac:dyDescent="0.15">
      <c r="A64" s="98" t="s">
        <v>5103</v>
      </c>
      <c r="B64" s="98" t="s">
        <v>4334</v>
      </c>
      <c r="C64" s="100" t="s">
        <v>914</v>
      </c>
      <c r="I64" s="3">
        <v>0.3</v>
      </c>
    </row>
    <row r="65" spans="1:9" x14ac:dyDescent="0.15">
      <c r="A65" s="98" t="s">
        <v>5105</v>
      </c>
      <c r="C65" s="100" t="s">
        <v>914</v>
      </c>
      <c r="D65" s="3">
        <v>0.36</v>
      </c>
      <c r="E65" s="3">
        <v>0.22</v>
      </c>
      <c r="F65" s="100" t="s">
        <v>56</v>
      </c>
      <c r="I65" s="100" t="s">
        <v>56</v>
      </c>
    </row>
    <row r="66" spans="1:9" x14ac:dyDescent="0.15">
      <c r="A66" s="98" t="s">
        <v>5105</v>
      </c>
      <c r="B66" s="98" t="s">
        <v>5106</v>
      </c>
      <c r="C66" s="100" t="s">
        <v>914</v>
      </c>
      <c r="D66" s="3">
        <v>0.06</v>
      </c>
      <c r="E66" s="3">
        <v>0.12</v>
      </c>
      <c r="I66" s="100" t="s">
        <v>56</v>
      </c>
    </row>
    <row r="67" spans="1:9" x14ac:dyDescent="0.15">
      <c r="A67" s="98" t="s">
        <v>5095</v>
      </c>
      <c r="B67" s="98" t="s">
        <v>5107</v>
      </c>
      <c r="D67" s="3">
        <v>0.02</v>
      </c>
      <c r="I67" s="100" t="s">
        <v>56</v>
      </c>
    </row>
    <row r="68" spans="1:9" x14ac:dyDescent="0.15">
      <c r="A68" s="98" t="s">
        <v>5095</v>
      </c>
      <c r="B68" s="98" t="s">
        <v>5108</v>
      </c>
      <c r="D68" s="3">
        <v>0.01</v>
      </c>
      <c r="I68" s="100" t="s">
        <v>56</v>
      </c>
    </row>
    <row r="69" spans="1:9" x14ac:dyDescent="0.15">
      <c r="A69" s="98" t="s">
        <v>5109</v>
      </c>
      <c r="C69" s="3">
        <v>7.0000000000000007E-2</v>
      </c>
      <c r="D69" s="3">
        <v>0.01</v>
      </c>
      <c r="I69" s="100" t="s">
        <v>56</v>
      </c>
    </row>
    <row r="70" spans="1:9" x14ac:dyDescent="0.15">
      <c r="A70" s="98" t="s">
        <v>5110</v>
      </c>
      <c r="B70" s="98" t="s">
        <v>5111</v>
      </c>
      <c r="C70" s="100" t="s">
        <v>56</v>
      </c>
      <c r="I70" s="100" t="s">
        <v>56</v>
      </c>
    </row>
    <row r="71" spans="1:9" x14ac:dyDescent="0.15">
      <c r="A71" s="98" t="s">
        <v>5112</v>
      </c>
      <c r="C71" s="3">
        <v>0.22</v>
      </c>
      <c r="I71" s="100" t="s">
        <v>56</v>
      </c>
    </row>
    <row r="72" spans="1:9" x14ac:dyDescent="0.15">
      <c r="A72" s="98" t="s">
        <v>5112</v>
      </c>
      <c r="B72" s="98" t="s">
        <v>4334</v>
      </c>
      <c r="C72" s="3">
        <v>0.06</v>
      </c>
      <c r="I72" s="100" t="s">
        <v>56</v>
      </c>
    </row>
    <row r="73" spans="1:9" x14ac:dyDescent="0.15">
      <c r="A73" s="98" t="s">
        <v>5112</v>
      </c>
      <c r="B73" s="98" t="s">
        <v>4401</v>
      </c>
      <c r="C73" s="100" t="s">
        <v>56</v>
      </c>
      <c r="I73" s="100" t="s">
        <v>56</v>
      </c>
    </row>
    <row r="74" spans="1:9" x14ac:dyDescent="0.15">
      <c r="A74" s="98" t="s">
        <v>5113</v>
      </c>
      <c r="C74" s="100" t="s">
        <v>56</v>
      </c>
      <c r="D74" s="3">
        <v>7.0000000000000007E-2</v>
      </c>
      <c r="E74" s="100" t="s">
        <v>56</v>
      </c>
      <c r="F74" s="3">
        <v>0.02</v>
      </c>
      <c r="I74" s="100" t="s">
        <v>56</v>
      </c>
    </row>
    <row r="75" spans="1:9" x14ac:dyDescent="0.15">
      <c r="A75" s="98" t="s">
        <v>5114</v>
      </c>
      <c r="B75" s="98" t="s">
        <v>4333</v>
      </c>
      <c r="C75" s="3">
        <v>0.03</v>
      </c>
      <c r="D75" s="3">
        <v>0.03</v>
      </c>
      <c r="F75" s="3">
        <v>0.05</v>
      </c>
      <c r="I75" s="100" t="s">
        <v>56</v>
      </c>
    </row>
    <row r="76" spans="1:9" x14ac:dyDescent="0.15">
      <c r="A76" s="98" t="s">
        <v>5114</v>
      </c>
      <c r="B76" s="98" t="s">
        <v>4334</v>
      </c>
      <c r="C76" s="3">
        <v>0.02</v>
      </c>
      <c r="D76" s="3">
        <v>0.04</v>
      </c>
      <c r="F76" s="3">
        <v>0.04</v>
      </c>
      <c r="I76" s="100" t="s">
        <v>56</v>
      </c>
    </row>
    <row r="77" spans="1:9" x14ac:dyDescent="0.15">
      <c r="A77" s="98" t="s">
        <v>5114</v>
      </c>
      <c r="B77" s="98" t="s">
        <v>4401</v>
      </c>
      <c r="C77" s="3">
        <v>0.02</v>
      </c>
      <c r="D77" s="3">
        <v>0.01</v>
      </c>
      <c r="F77" s="3">
        <v>0.05</v>
      </c>
      <c r="I77" s="100" t="s">
        <v>56</v>
      </c>
    </row>
    <row r="78" spans="1:9" x14ac:dyDescent="0.15">
      <c r="A78" s="98" t="s">
        <v>5114</v>
      </c>
      <c r="B78" s="98" t="s">
        <v>5089</v>
      </c>
      <c r="C78" s="3">
        <v>0.03</v>
      </c>
      <c r="D78" s="3">
        <v>0.04</v>
      </c>
      <c r="F78" s="3">
        <v>0.04</v>
      </c>
      <c r="I78" s="100" t="s">
        <v>56</v>
      </c>
    </row>
    <row r="79" spans="1:9" x14ac:dyDescent="0.15">
      <c r="A79" s="98" t="s">
        <v>5114</v>
      </c>
      <c r="B79" s="98" t="s">
        <v>5090</v>
      </c>
      <c r="C79" s="3">
        <v>0.02</v>
      </c>
      <c r="D79" s="3">
        <v>0.12</v>
      </c>
      <c r="E79" s="3">
        <v>0.02</v>
      </c>
      <c r="F79" s="3">
        <v>0.05</v>
      </c>
      <c r="I79" s="100" t="s">
        <v>56</v>
      </c>
    </row>
    <row r="80" spans="1:9" x14ac:dyDescent="0.15">
      <c r="A80" s="98" t="s">
        <v>5114</v>
      </c>
      <c r="B80" s="98" t="s">
        <v>4490</v>
      </c>
      <c r="C80" s="3">
        <v>0.04</v>
      </c>
      <c r="D80" s="3">
        <v>0.15</v>
      </c>
      <c r="E80" s="3">
        <v>0.05</v>
      </c>
      <c r="F80" s="3">
        <v>0.05</v>
      </c>
      <c r="I80" s="100" t="s">
        <v>56</v>
      </c>
    </row>
    <row r="81" spans="1:9" x14ac:dyDescent="0.15">
      <c r="A81" s="98" t="s">
        <v>5114</v>
      </c>
      <c r="B81" s="98" t="s">
        <v>5091</v>
      </c>
      <c r="C81" s="3">
        <v>0.03</v>
      </c>
      <c r="D81" s="3">
        <v>0.14000000000000001</v>
      </c>
      <c r="E81" s="3">
        <v>0.02</v>
      </c>
      <c r="F81" s="3">
        <v>0.04</v>
      </c>
      <c r="I81" s="100" t="s">
        <v>56</v>
      </c>
    </row>
    <row r="82" spans="1:9" x14ac:dyDescent="0.15">
      <c r="A82" s="98" t="s">
        <v>5114</v>
      </c>
      <c r="B82" s="98" t="s">
        <v>5092</v>
      </c>
      <c r="C82" s="100" t="s">
        <v>56</v>
      </c>
      <c r="D82" s="3">
        <v>0.13</v>
      </c>
      <c r="E82" s="3">
        <v>7.0000000000000007E-2</v>
      </c>
      <c r="F82" s="100" t="s">
        <v>56</v>
      </c>
      <c r="I82" s="100" t="s">
        <v>56</v>
      </c>
    </row>
    <row r="83" spans="1:9" x14ac:dyDescent="0.15">
      <c r="A83" s="98" t="s">
        <v>5114</v>
      </c>
      <c r="B83" s="98" t="s">
        <v>5115</v>
      </c>
      <c r="C83" s="100" t="s">
        <v>56</v>
      </c>
      <c r="D83" s="100" t="s">
        <v>56</v>
      </c>
      <c r="E83" s="100" t="s">
        <v>56</v>
      </c>
      <c r="F83" s="100" t="s">
        <v>56</v>
      </c>
      <c r="I83" s="100" t="s">
        <v>56</v>
      </c>
    </row>
    <row r="84" spans="1:9" x14ac:dyDescent="0.15">
      <c r="A84" s="98" t="s">
        <v>5114</v>
      </c>
      <c r="B84" s="98" t="s">
        <v>5116</v>
      </c>
      <c r="C84" s="3">
        <v>0.03</v>
      </c>
      <c r="D84" s="3">
        <v>0.14000000000000001</v>
      </c>
      <c r="E84" s="3">
        <v>0.05</v>
      </c>
      <c r="F84" s="3">
        <v>0.05</v>
      </c>
      <c r="I84" s="100" t="s">
        <v>56</v>
      </c>
    </row>
    <row r="85" spans="1:9" x14ac:dyDescent="0.15">
      <c r="A85" s="98" t="s">
        <v>5114</v>
      </c>
      <c r="B85" s="98" t="s">
        <v>5117</v>
      </c>
      <c r="C85" s="3">
        <v>7.0000000000000007E-2</v>
      </c>
      <c r="D85" s="3">
        <v>0.31</v>
      </c>
      <c r="E85" s="100" t="s">
        <v>56</v>
      </c>
      <c r="F85" s="3">
        <v>0.17</v>
      </c>
      <c r="I85" s="100" t="s">
        <v>56</v>
      </c>
    </row>
    <row r="86" spans="1:9" x14ac:dyDescent="0.15">
      <c r="A86" s="98" t="s">
        <v>5114</v>
      </c>
      <c r="B86" s="98" t="s">
        <v>5118</v>
      </c>
      <c r="C86" s="3">
        <v>0.05</v>
      </c>
      <c r="D86" s="3">
        <v>0.15</v>
      </c>
      <c r="E86" s="100" t="s">
        <v>56</v>
      </c>
      <c r="F86" s="3">
        <v>0.12</v>
      </c>
      <c r="I86" s="100" t="s">
        <v>56</v>
      </c>
    </row>
    <row r="87" spans="1:9" x14ac:dyDescent="0.15">
      <c r="A87" s="98" t="s">
        <v>5114</v>
      </c>
      <c r="B87" s="98" t="s">
        <v>5119</v>
      </c>
      <c r="C87" s="3">
        <v>0.05</v>
      </c>
      <c r="D87" s="3">
        <v>0.12</v>
      </c>
      <c r="E87" s="100" t="s">
        <v>56</v>
      </c>
      <c r="F87" s="3">
        <v>0.13</v>
      </c>
      <c r="I87" s="100" t="s">
        <v>56</v>
      </c>
    </row>
    <row r="88" spans="1:9" x14ac:dyDescent="0.15">
      <c r="A88" s="98" t="s">
        <v>5114</v>
      </c>
      <c r="B88" s="98" t="s">
        <v>5120</v>
      </c>
      <c r="C88" s="3">
        <v>0.05</v>
      </c>
      <c r="D88" s="3">
        <v>0.14000000000000001</v>
      </c>
      <c r="E88" s="100" t="s">
        <v>56</v>
      </c>
      <c r="F88" s="3">
        <v>0.12</v>
      </c>
      <c r="I88" s="100" t="s">
        <v>56</v>
      </c>
    </row>
    <row r="89" spans="1:9" x14ac:dyDescent="0.15">
      <c r="A89" s="98" t="s">
        <v>5114</v>
      </c>
      <c r="B89" s="98" t="s">
        <v>5121</v>
      </c>
      <c r="C89" s="3">
        <v>0.06</v>
      </c>
      <c r="D89" s="3">
        <v>0.1</v>
      </c>
      <c r="F89" s="3">
        <v>0.12</v>
      </c>
      <c r="I89" s="100" t="s">
        <v>56</v>
      </c>
    </row>
    <row r="90" spans="1:9" x14ac:dyDescent="0.15">
      <c r="A90" s="98" t="s">
        <v>5114</v>
      </c>
      <c r="B90" s="98" t="s">
        <v>5122</v>
      </c>
      <c r="C90" s="3">
        <v>0.02</v>
      </c>
      <c r="D90" s="3">
        <v>0.04</v>
      </c>
      <c r="E90" s="3">
        <v>0.02</v>
      </c>
      <c r="F90" s="100" t="s">
        <v>56</v>
      </c>
      <c r="I90" s="100" t="s">
        <v>56</v>
      </c>
    </row>
    <row r="91" spans="1:9" x14ac:dyDescent="0.15">
      <c r="A91" s="98" t="s">
        <v>5114</v>
      </c>
      <c r="B91" s="98" t="s">
        <v>5123</v>
      </c>
      <c r="C91" s="3">
        <v>0.03</v>
      </c>
      <c r="D91" s="3">
        <v>0.06</v>
      </c>
      <c r="F91" s="3">
        <v>0.04</v>
      </c>
      <c r="I91" s="100" t="s">
        <v>56</v>
      </c>
    </row>
    <row r="92" spans="1:9" x14ac:dyDescent="0.15">
      <c r="A92" s="59" t="s">
        <v>5124</v>
      </c>
    </row>
    <row r="93" spans="1:9" x14ac:dyDescent="0.15">
      <c r="A93" s="98" t="s">
        <v>5125</v>
      </c>
      <c r="B93" s="98" t="s">
        <v>4333</v>
      </c>
      <c r="C93" s="3">
        <v>7.0000000000000007E-2</v>
      </c>
      <c r="D93" s="100" t="s">
        <v>56</v>
      </c>
      <c r="E93" s="100" t="s">
        <v>56</v>
      </c>
      <c r="F93" s="3">
        <v>0.13</v>
      </c>
      <c r="G93" s="3">
        <v>7.0000000000000007E-2</v>
      </c>
      <c r="I93" s="100" t="s">
        <v>56</v>
      </c>
    </row>
    <row r="94" spans="1:9" x14ac:dyDescent="0.15">
      <c r="A94" s="98" t="s">
        <v>5125</v>
      </c>
      <c r="B94" s="98" t="s">
        <v>4334</v>
      </c>
      <c r="C94" s="3">
        <v>0.05</v>
      </c>
      <c r="D94" s="3">
        <v>0.08</v>
      </c>
      <c r="E94" s="3">
        <v>0.02</v>
      </c>
      <c r="F94" s="3">
        <v>0.09</v>
      </c>
      <c r="G94" s="3">
        <v>0.15</v>
      </c>
      <c r="I94" s="100" t="s">
        <v>56</v>
      </c>
    </row>
    <row r="95" spans="1:9" x14ac:dyDescent="0.15">
      <c r="A95" s="98" t="s">
        <v>5125</v>
      </c>
      <c r="B95" s="98" t="s">
        <v>4401</v>
      </c>
      <c r="C95" s="3">
        <v>7.0000000000000007E-2</v>
      </c>
      <c r="D95" s="3">
        <v>0.12</v>
      </c>
      <c r="E95" s="100" t="s">
        <v>56</v>
      </c>
      <c r="F95" s="3">
        <v>0.06</v>
      </c>
      <c r="G95" s="3">
        <v>0.08</v>
      </c>
      <c r="I95" s="100" t="s">
        <v>56</v>
      </c>
    </row>
    <row r="96" spans="1:9" x14ac:dyDescent="0.15">
      <c r="A96" s="98" t="s">
        <v>5125</v>
      </c>
      <c r="B96" s="98" t="s">
        <v>5089</v>
      </c>
      <c r="C96" s="3">
        <v>0.02</v>
      </c>
      <c r="D96" s="3">
        <v>0.14000000000000001</v>
      </c>
      <c r="F96" s="3">
        <v>0.04</v>
      </c>
      <c r="G96" s="3">
        <v>0.05</v>
      </c>
      <c r="I96" s="100" t="s">
        <v>56</v>
      </c>
    </row>
    <row r="97" spans="1:9" x14ac:dyDescent="0.15">
      <c r="A97" s="98" t="s">
        <v>5125</v>
      </c>
      <c r="B97" s="98" t="s">
        <v>5090</v>
      </c>
      <c r="C97" s="3">
        <v>0.05</v>
      </c>
      <c r="D97" s="3">
        <v>0.09</v>
      </c>
      <c r="F97" s="3">
        <v>0.13</v>
      </c>
      <c r="G97" s="3">
        <v>0.25</v>
      </c>
      <c r="I97" s="100" t="s">
        <v>56</v>
      </c>
    </row>
    <row r="98" spans="1:9" x14ac:dyDescent="0.15">
      <c r="A98" s="98" t="s">
        <v>5125</v>
      </c>
      <c r="B98" s="98" t="s">
        <v>4490</v>
      </c>
      <c r="C98" s="3">
        <v>0.06</v>
      </c>
      <c r="D98" s="3">
        <v>0.1</v>
      </c>
      <c r="E98" s="3">
        <v>0.01</v>
      </c>
      <c r="F98" s="3">
        <v>0.18</v>
      </c>
      <c r="G98" s="3">
        <v>0.18</v>
      </c>
      <c r="I98" s="100" t="s">
        <v>56</v>
      </c>
    </row>
    <row r="99" spans="1:9" x14ac:dyDescent="0.15">
      <c r="A99" s="98" t="s">
        <v>5125</v>
      </c>
      <c r="B99" s="98" t="s">
        <v>5091</v>
      </c>
      <c r="C99" s="3">
        <v>0.03</v>
      </c>
      <c r="D99" s="3">
        <v>0.19</v>
      </c>
      <c r="E99" s="100" t="s">
        <v>56</v>
      </c>
      <c r="F99" s="3">
        <v>0.1</v>
      </c>
      <c r="G99" s="3">
        <v>0.4</v>
      </c>
      <c r="I99" s="100" t="s">
        <v>56</v>
      </c>
    </row>
    <row r="100" spans="1:9" x14ac:dyDescent="0.15">
      <c r="A100" s="98" t="s">
        <v>5125</v>
      </c>
      <c r="B100" s="98" t="s">
        <v>5092</v>
      </c>
      <c r="C100" s="3">
        <v>0.05</v>
      </c>
      <c r="D100" s="3">
        <v>0.06</v>
      </c>
      <c r="E100" s="100" t="s">
        <v>56</v>
      </c>
      <c r="F100" s="100" t="s">
        <v>56</v>
      </c>
      <c r="G100" s="3">
        <v>0.15</v>
      </c>
      <c r="I100" s="100" t="s">
        <v>56</v>
      </c>
    </row>
    <row r="101" spans="1:9" x14ac:dyDescent="0.15">
      <c r="A101" s="98" t="s">
        <v>5125</v>
      </c>
      <c r="B101" s="98" t="s">
        <v>5115</v>
      </c>
      <c r="C101" s="3">
        <v>0.03</v>
      </c>
      <c r="D101" s="3">
        <v>0.12</v>
      </c>
      <c r="E101" s="100" t="s">
        <v>56</v>
      </c>
      <c r="F101" s="3">
        <v>0.05</v>
      </c>
      <c r="G101" s="3">
        <v>0.38</v>
      </c>
    </row>
    <row r="102" spans="1:9" x14ac:dyDescent="0.15">
      <c r="A102" s="98" t="s">
        <v>5126</v>
      </c>
      <c r="B102" s="98" t="s">
        <v>4333</v>
      </c>
      <c r="C102" s="100" t="s">
        <v>56</v>
      </c>
      <c r="D102" s="3">
        <v>7.0000000000000007E-2</v>
      </c>
      <c r="F102" s="3">
        <v>0.02</v>
      </c>
      <c r="G102" s="3">
        <v>0.13</v>
      </c>
      <c r="H102" s="100" t="s">
        <v>56</v>
      </c>
      <c r="I102" s="100" t="s">
        <v>56</v>
      </c>
    </row>
    <row r="103" spans="1:9" x14ac:dyDescent="0.15">
      <c r="A103" s="98" t="s">
        <v>5126</v>
      </c>
      <c r="B103" s="98" t="s">
        <v>4334</v>
      </c>
      <c r="C103" s="100" t="s">
        <v>56</v>
      </c>
      <c r="D103" s="3">
        <v>0.01</v>
      </c>
      <c r="F103" s="3">
        <v>0.02</v>
      </c>
      <c r="G103" s="3">
        <v>0.11</v>
      </c>
      <c r="H103" s="100" t="s">
        <v>56</v>
      </c>
      <c r="I103" s="100" t="s">
        <v>56</v>
      </c>
    </row>
    <row r="104" spans="1:9" x14ac:dyDescent="0.15">
      <c r="A104" s="59" t="s">
        <v>5127</v>
      </c>
    </row>
    <row r="105" spans="1:9" x14ac:dyDescent="0.15">
      <c r="A105" s="98" t="s">
        <v>5128</v>
      </c>
      <c r="B105" s="98" t="s">
        <v>5129</v>
      </c>
      <c r="C105" s="100" t="s">
        <v>914</v>
      </c>
      <c r="D105" s="3">
        <v>0.12</v>
      </c>
      <c r="E105" s="100" t="s">
        <v>56</v>
      </c>
      <c r="F105" s="100" t="s">
        <v>56</v>
      </c>
      <c r="I105" s="100" t="s">
        <v>56</v>
      </c>
    </row>
    <row r="106" spans="1:9" x14ac:dyDescent="0.15">
      <c r="A106" s="98" t="s">
        <v>5128</v>
      </c>
      <c r="B106" s="98" t="s">
        <v>5130</v>
      </c>
      <c r="C106" s="100" t="s">
        <v>914</v>
      </c>
      <c r="D106" s="3">
        <v>0.09</v>
      </c>
      <c r="E106" s="100" t="s">
        <v>56</v>
      </c>
      <c r="F106" s="100" t="s">
        <v>56</v>
      </c>
      <c r="H106" s="100" t="s">
        <v>56</v>
      </c>
      <c r="I106" s="100" t="s">
        <v>56</v>
      </c>
    </row>
    <row r="107" spans="1:9" x14ac:dyDescent="0.15">
      <c r="A107" s="98" t="s">
        <v>5128</v>
      </c>
      <c r="B107" s="98" t="s">
        <v>5131</v>
      </c>
      <c r="C107" s="100" t="s">
        <v>914</v>
      </c>
      <c r="D107" s="3">
        <v>0.04</v>
      </c>
      <c r="F107" s="100" t="s">
        <v>56</v>
      </c>
      <c r="H107" s="100" t="s">
        <v>56</v>
      </c>
      <c r="I107" s="100" t="s">
        <v>56</v>
      </c>
    </row>
    <row r="108" spans="1:9" x14ac:dyDescent="0.15">
      <c r="A108" s="98" t="s">
        <v>5133</v>
      </c>
      <c r="C108" s="100" t="s">
        <v>914</v>
      </c>
      <c r="D108" s="100" t="s">
        <v>56</v>
      </c>
      <c r="F108" s="100" t="s">
        <v>56</v>
      </c>
      <c r="H108" s="100" t="s">
        <v>4673</v>
      </c>
      <c r="I108" s="100" t="s">
        <v>56</v>
      </c>
    </row>
    <row r="109" spans="1:9" x14ac:dyDescent="0.15">
      <c r="A109" s="98" t="s">
        <v>5132</v>
      </c>
      <c r="B109" s="8">
        <v>1856</v>
      </c>
      <c r="C109" s="100" t="s">
        <v>914</v>
      </c>
      <c r="D109" s="3">
        <v>0.3</v>
      </c>
      <c r="F109" s="100" t="s">
        <v>56</v>
      </c>
      <c r="H109" s="100" t="s">
        <v>56</v>
      </c>
      <c r="I109" s="3">
        <v>0.03</v>
      </c>
    </row>
    <row r="110" spans="1:9" x14ac:dyDescent="0.15">
      <c r="A110" s="98" t="s">
        <v>5134</v>
      </c>
      <c r="B110" s="8">
        <v>1858</v>
      </c>
      <c r="C110" s="100" t="s">
        <v>914</v>
      </c>
      <c r="D110" s="100" t="s">
        <v>56</v>
      </c>
      <c r="F110" s="100" t="s">
        <v>56</v>
      </c>
      <c r="H110" s="100" t="s">
        <v>56</v>
      </c>
      <c r="I110" s="3">
        <v>0.04</v>
      </c>
    </row>
    <row r="111" spans="1:9" x14ac:dyDescent="0.15">
      <c r="A111" s="98" t="s">
        <v>5135</v>
      </c>
      <c r="B111" s="8">
        <v>1849</v>
      </c>
      <c r="C111" s="100" t="s">
        <v>914</v>
      </c>
      <c r="D111" s="100" t="s">
        <v>56</v>
      </c>
      <c r="F111" s="100" t="s">
        <v>56</v>
      </c>
      <c r="H111" s="100" t="s">
        <v>56</v>
      </c>
      <c r="I111" s="100" t="s">
        <v>56</v>
      </c>
    </row>
    <row r="112" spans="1:9" x14ac:dyDescent="0.15">
      <c r="A112" s="98" t="s">
        <v>5136</v>
      </c>
      <c r="C112" s="100" t="s">
        <v>914</v>
      </c>
      <c r="D112" s="100" t="s">
        <v>56</v>
      </c>
      <c r="F112" s="100">
        <v>0.04</v>
      </c>
      <c r="H112" s="100" t="s">
        <v>56</v>
      </c>
      <c r="I112" s="3">
        <v>0.12</v>
      </c>
    </row>
    <row r="113" spans="1:9" x14ac:dyDescent="0.15">
      <c r="A113" s="98" t="s">
        <v>5137</v>
      </c>
      <c r="C113" s="100" t="s">
        <v>914</v>
      </c>
      <c r="D113" s="100" t="s">
        <v>56</v>
      </c>
      <c r="F113" s="100"/>
      <c r="H113" s="100" t="s">
        <v>56</v>
      </c>
      <c r="I113" s="3">
        <v>0.21</v>
      </c>
    </row>
    <row r="114" spans="1:9" x14ac:dyDescent="0.15">
      <c r="A114" s="98" t="s">
        <v>5138</v>
      </c>
      <c r="B114" s="98" t="s">
        <v>5139</v>
      </c>
      <c r="C114" s="100" t="s">
        <v>914</v>
      </c>
      <c r="F114" s="100" t="s">
        <v>56</v>
      </c>
      <c r="I114" s="100" t="s">
        <v>56</v>
      </c>
    </row>
    <row r="115" spans="1:9" x14ac:dyDescent="0.15">
      <c r="A115" s="98" t="s">
        <v>5140</v>
      </c>
      <c r="C115" s="100" t="s">
        <v>914</v>
      </c>
      <c r="F115" s="100" t="s">
        <v>56</v>
      </c>
      <c r="H115" s="3">
        <v>0.17</v>
      </c>
    </row>
    <row r="116" spans="1:9" x14ac:dyDescent="0.15">
      <c r="F116" s="100"/>
    </row>
    <row r="117" spans="1:9" x14ac:dyDescent="0.15">
      <c r="A117" s="98" t="s">
        <v>5141</v>
      </c>
      <c r="C117" s="100" t="s">
        <v>914</v>
      </c>
      <c r="F117" s="100">
        <v>0.03</v>
      </c>
    </row>
    <row r="119" spans="1:9" x14ac:dyDescent="0.15">
      <c r="A119" s="98" t="s">
        <v>5143</v>
      </c>
    </row>
    <row r="120" spans="1:9" x14ac:dyDescent="0.15">
      <c r="A120" s="98" t="s">
        <v>5144</v>
      </c>
    </row>
  </sheetData>
  <phoneticPr fontId="3"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J59"/>
  <sheetViews>
    <sheetView topLeftCell="A36" workbookViewId="0">
      <selection activeCell="A2" sqref="A2"/>
    </sheetView>
  </sheetViews>
  <sheetFormatPr baseColWidth="10" defaultColWidth="11.5" defaultRowHeight="13" x14ac:dyDescent="0.15"/>
  <cols>
    <col min="1" max="1" width="11.5" customWidth="1"/>
    <col min="2" max="2" width="25.5" bestFit="1" customWidth="1"/>
    <col min="3" max="7" width="10.83203125" customWidth="1"/>
    <col min="8" max="8" width="33" bestFit="1" customWidth="1"/>
  </cols>
  <sheetData>
    <row r="2" spans="1:10" ht="16" x14ac:dyDescent="0.2">
      <c r="A2" s="102" t="s">
        <v>5146</v>
      </c>
    </row>
    <row r="4" spans="1:10" s="1" customFormat="1" x14ac:dyDescent="0.15">
      <c r="A4" s="1" t="s">
        <v>1923</v>
      </c>
      <c r="C4" s="1" t="s">
        <v>2161</v>
      </c>
      <c r="D4" s="1" t="s">
        <v>2162</v>
      </c>
      <c r="E4" s="1" t="s">
        <v>2164</v>
      </c>
      <c r="F4" s="1" t="s">
        <v>2166</v>
      </c>
      <c r="G4" s="1" t="s">
        <v>2165</v>
      </c>
    </row>
    <row r="5" spans="1:10" x14ac:dyDescent="0.15">
      <c r="A5">
        <v>1</v>
      </c>
      <c r="B5" t="s">
        <v>3926</v>
      </c>
      <c r="C5">
        <v>92.89</v>
      </c>
      <c r="D5">
        <v>5.15</v>
      </c>
      <c r="E5">
        <v>0.28000000000000003</v>
      </c>
      <c r="H5" t="s">
        <v>3932</v>
      </c>
      <c r="J5">
        <f>SUM(C5:G5)</f>
        <v>98.320000000000007</v>
      </c>
    </row>
    <row r="6" spans="1:10" x14ac:dyDescent="0.15">
      <c r="A6">
        <v>2</v>
      </c>
      <c r="B6" t="s">
        <v>3927</v>
      </c>
      <c r="C6">
        <v>88.51</v>
      </c>
      <c r="D6">
        <v>9.3000000000000007</v>
      </c>
      <c r="E6">
        <v>2.2999999999999998</v>
      </c>
      <c r="H6" t="s">
        <v>3932</v>
      </c>
      <c r="J6">
        <f t="shared" ref="J6:J43" si="0">SUM(C6:G6)</f>
        <v>100.11</v>
      </c>
    </row>
    <row r="7" spans="1:10" x14ac:dyDescent="0.15">
      <c r="A7">
        <v>3</v>
      </c>
      <c r="B7" t="s">
        <v>3928</v>
      </c>
      <c r="C7">
        <v>88.22</v>
      </c>
      <c r="D7">
        <v>5.63</v>
      </c>
      <c r="E7">
        <v>5.88</v>
      </c>
      <c r="H7" t="s">
        <v>3932</v>
      </c>
      <c r="J7">
        <f t="shared" si="0"/>
        <v>99.72999999999999</v>
      </c>
    </row>
    <row r="8" spans="1:10" x14ac:dyDescent="0.15">
      <c r="A8">
        <v>4</v>
      </c>
      <c r="B8" t="s">
        <v>3929</v>
      </c>
      <c r="C8">
        <v>88.05</v>
      </c>
      <c r="D8">
        <v>11.12</v>
      </c>
      <c r="E8">
        <v>0.78</v>
      </c>
      <c r="H8" t="s">
        <v>3932</v>
      </c>
      <c r="J8">
        <f t="shared" si="0"/>
        <v>99.95</v>
      </c>
    </row>
    <row r="9" spans="1:10" x14ac:dyDescent="0.15">
      <c r="A9">
        <v>5</v>
      </c>
      <c r="B9" t="s">
        <v>3930</v>
      </c>
      <c r="C9">
        <v>84.08</v>
      </c>
      <c r="D9">
        <v>7.19</v>
      </c>
      <c r="E9">
        <v>8.5299999999999994</v>
      </c>
      <c r="H9" t="s">
        <v>3932</v>
      </c>
      <c r="J9">
        <f t="shared" si="0"/>
        <v>99.8</v>
      </c>
    </row>
    <row r="10" spans="1:10" x14ac:dyDescent="0.15">
      <c r="A10">
        <v>6</v>
      </c>
      <c r="B10" t="s">
        <v>3931</v>
      </c>
      <c r="C10">
        <v>81.19</v>
      </c>
      <c r="D10">
        <v>18.309999999999999</v>
      </c>
      <c r="E10">
        <v>0.75</v>
      </c>
      <c r="H10" t="s">
        <v>3932</v>
      </c>
      <c r="J10">
        <f t="shared" si="0"/>
        <v>100.25</v>
      </c>
    </row>
    <row r="11" spans="1:10" x14ac:dyDescent="0.15">
      <c r="A11">
        <v>7</v>
      </c>
      <c r="B11" t="s">
        <v>3933</v>
      </c>
      <c r="C11">
        <v>88</v>
      </c>
      <c r="D11">
        <v>12</v>
      </c>
      <c r="H11" t="s">
        <v>3935</v>
      </c>
      <c r="J11">
        <f t="shared" si="0"/>
        <v>100</v>
      </c>
    </row>
    <row r="12" spans="1:10" x14ac:dyDescent="0.15">
      <c r="A12">
        <v>8</v>
      </c>
      <c r="B12" t="s">
        <v>3934</v>
      </c>
      <c r="C12">
        <v>94</v>
      </c>
      <c r="D12">
        <v>5.09</v>
      </c>
      <c r="F12">
        <v>0.01</v>
      </c>
      <c r="H12" t="s">
        <v>3935</v>
      </c>
      <c r="J12">
        <f t="shared" si="0"/>
        <v>99.100000000000009</v>
      </c>
    </row>
    <row r="13" spans="1:10" x14ac:dyDescent="0.15">
      <c r="A13">
        <v>9</v>
      </c>
      <c r="B13" t="s">
        <v>3936</v>
      </c>
      <c r="C13">
        <v>88.63</v>
      </c>
      <c r="D13">
        <v>8.5399999999999991</v>
      </c>
      <c r="E13">
        <v>2.83</v>
      </c>
      <c r="H13" t="s">
        <v>3958</v>
      </c>
      <c r="J13">
        <f t="shared" si="0"/>
        <v>99.999999999999986</v>
      </c>
    </row>
    <row r="14" spans="1:10" x14ac:dyDescent="0.15">
      <c r="A14">
        <v>10</v>
      </c>
      <c r="B14" t="s">
        <v>3936</v>
      </c>
      <c r="C14">
        <v>83.5</v>
      </c>
      <c r="D14">
        <v>5.15</v>
      </c>
      <c r="E14">
        <v>8.35</v>
      </c>
      <c r="F14">
        <v>3</v>
      </c>
      <c r="H14" t="s">
        <v>3958</v>
      </c>
      <c r="J14">
        <f t="shared" si="0"/>
        <v>100</v>
      </c>
    </row>
    <row r="15" spans="1:10" x14ac:dyDescent="0.15">
      <c r="A15">
        <v>11</v>
      </c>
      <c r="B15" t="s">
        <v>3937</v>
      </c>
      <c r="C15">
        <v>88</v>
      </c>
      <c r="D15">
        <v>12</v>
      </c>
      <c r="H15" t="s">
        <v>3959</v>
      </c>
      <c r="J15">
        <f t="shared" si="0"/>
        <v>100</v>
      </c>
    </row>
    <row r="16" spans="1:10" x14ac:dyDescent="0.15">
      <c r="A16">
        <v>12</v>
      </c>
      <c r="B16" t="s">
        <v>3938</v>
      </c>
      <c r="C16">
        <v>86</v>
      </c>
      <c r="D16">
        <v>14</v>
      </c>
      <c r="H16" t="s">
        <v>3959</v>
      </c>
      <c r="J16">
        <f t="shared" si="0"/>
        <v>100</v>
      </c>
    </row>
    <row r="17" spans="1:10" x14ac:dyDescent="0.15">
      <c r="A17">
        <v>13</v>
      </c>
      <c r="B17" t="s">
        <v>3939</v>
      </c>
      <c r="C17">
        <v>86</v>
      </c>
      <c r="D17">
        <v>14</v>
      </c>
      <c r="H17" t="s">
        <v>3959</v>
      </c>
      <c r="J17">
        <f t="shared" si="0"/>
        <v>100</v>
      </c>
    </row>
    <row r="18" spans="1:10" x14ac:dyDescent="0.15">
      <c r="A18">
        <v>14</v>
      </c>
      <c r="B18" t="s">
        <v>3940</v>
      </c>
      <c r="C18">
        <v>90</v>
      </c>
      <c r="D18">
        <v>10</v>
      </c>
      <c r="H18" t="s">
        <v>3960</v>
      </c>
      <c r="J18">
        <f t="shared" si="0"/>
        <v>100</v>
      </c>
    </row>
    <row r="19" spans="1:10" x14ac:dyDescent="0.15">
      <c r="A19">
        <v>15</v>
      </c>
      <c r="B19" t="s">
        <v>3941</v>
      </c>
      <c r="C19">
        <v>91</v>
      </c>
      <c r="D19">
        <v>9</v>
      </c>
      <c r="H19" t="s">
        <v>3961</v>
      </c>
      <c r="J19">
        <f t="shared" si="0"/>
        <v>100</v>
      </c>
    </row>
    <row r="20" spans="1:10" x14ac:dyDescent="0.15">
      <c r="A20">
        <v>16</v>
      </c>
      <c r="B20" t="s">
        <v>3942</v>
      </c>
      <c r="C20">
        <v>88</v>
      </c>
      <c r="D20">
        <v>12</v>
      </c>
      <c r="H20" t="s">
        <v>3962</v>
      </c>
      <c r="J20">
        <f t="shared" si="0"/>
        <v>100</v>
      </c>
    </row>
    <row r="21" spans="1:10" x14ac:dyDescent="0.15">
      <c r="A21">
        <v>17</v>
      </c>
      <c r="B21" t="s">
        <v>3943</v>
      </c>
      <c r="C21">
        <v>88</v>
      </c>
      <c r="D21">
        <v>12</v>
      </c>
      <c r="H21" t="s">
        <v>3963</v>
      </c>
      <c r="J21">
        <f t="shared" si="0"/>
        <v>100</v>
      </c>
    </row>
    <row r="22" spans="1:10" x14ac:dyDescent="0.15">
      <c r="A22">
        <v>18</v>
      </c>
      <c r="B22" t="s">
        <v>3944</v>
      </c>
      <c r="C22">
        <v>91</v>
      </c>
      <c r="D22">
        <v>9</v>
      </c>
      <c r="H22" t="s">
        <v>3964</v>
      </c>
      <c r="J22">
        <f t="shared" si="0"/>
        <v>100</v>
      </c>
    </row>
    <row r="23" spans="1:10" x14ac:dyDescent="0.15">
      <c r="A23">
        <v>19</v>
      </c>
      <c r="B23" t="s">
        <v>3945</v>
      </c>
      <c r="C23">
        <v>89.69</v>
      </c>
      <c r="D23">
        <v>9.58</v>
      </c>
      <c r="F23">
        <v>0.33</v>
      </c>
      <c r="H23" t="s">
        <v>3965</v>
      </c>
      <c r="J23">
        <f t="shared" si="0"/>
        <v>99.6</v>
      </c>
    </row>
    <row r="24" spans="1:10" x14ac:dyDescent="0.15">
      <c r="A24">
        <v>20</v>
      </c>
      <c r="B24" t="s">
        <v>3936</v>
      </c>
      <c r="C24">
        <v>85.62</v>
      </c>
      <c r="D24">
        <v>10.02</v>
      </c>
      <c r="F24">
        <v>0.44</v>
      </c>
      <c r="H24" t="s">
        <v>3965</v>
      </c>
      <c r="J24">
        <f t="shared" si="0"/>
        <v>96.08</v>
      </c>
    </row>
    <row r="25" spans="1:10" x14ac:dyDescent="0.15">
      <c r="A25">
        <v>21</v>
      </c>
      <c r="B25" t="s">
        <v>3946</v>
      </c>
      <c r="C25">
        <v>90.68</v>
      </c>
      <c r="D25">
        <v>7.43</v>
      </c>
      <c r="E25">
        <v>1.28</v>
      </c>
      <c r="H25" t="s">
        <v>3965</v>
      </c>
      <c r="J25">
        <f t="shared" si="0"/>
        <v>99.390000000000015</v>
      </c>
    </row>
    <row r="26" spans="1:10" x14ac:dyDescent="0.15">
      <c r="A26">
        <v>22</v>
      </c>
      <c r="B26" t="s">
        <v>3944</v>
      </c>
      <c r="C26">
        <v>90.18</v>
      </c>
      <c r="D26">
        <v>9.81</v>
      </c>
      <c r="H26" t="s">
        <v>3965</v>
      </c>
      <c r="J26">
        <f t="shared" si="0"/>
        <v>99.990000000000009</v>
      </c>
    </row>
    <row r="27" spans="1:10" x14ac:dyDescent="0.15">
      <c r="A27">
        <v>23</v>
      </c>
      <c r="B27" t="s">
        <v>3944</v>
      </c>
      <c r="C27">
        <v>89.33</v>
      </c>
      <c r="D27">
        <v>9.19</v>
      </c>
      <c r="H27" t="s">
        <v>3965</v>
      </c>
      <c r="J27">
        <f t="shared" si="0"/>
        <v>98.52</v>
      </c>
    </row>
    <row r="28" spans="1:10" x14ac:dyDescent="0.15">
      <c r="A28">
        <v>24</v>
      </c>
      <c r="B28" t="s">
        <v>3946</v>
      </c>
      <c r="C28">
        <v>83.61</v>
      </c>
      <c r="D28">
        <v>10.79</v>
      </c>
      <c r="E28">
        <v>3.2</v>
      </c>
      <c r="F28">
        <v>0.57999999999999996</v>
      </c>
      <c r="H28" t="s">
        <v>3965</v>
      </c>
      <c r="J28">
        <f t="shared" si="0"/>
        <v>98.18</v>
      </c>
    </row>
    <row r="29" spans="1:10" x14ac:dyDescent="0.15">
      <c r="A29">
        <v>25</v>
      </c>
      <c r="B29" t="s">
        <v>3947</v>
      </c>
      <c r="C29">
        <v>85.23</v>
      </c>
      <c r="D29">
        <v>13.11</v>
      </c>
      <c r="E29">
        <v>1.1399999999999999</v>
      </c>
      <c r="H29" t="s">
        <v>3966</v>
      </c>
      <c r="J29">
        <f t="shared" si="0"/>
        <v>99.48</v>
      </c>
    </row>
    <row r="30" spans="1:10" x14ac:dyDescent="0.15">
      <c r="A30">
        <v>26</v>
      </c>
      <c r="B30" t="s">
        <v>3948</v>
      </c>
      <c r="C30">
        <v>79.34</v>
      </c>
      <c r="D30">
        <v>10.87</v>
      </c>
      <c r="E30">
        <v>9.11</v>
      </c>
      <c r="H30" t="s">
        <v>3966</v>
      </c>
      <c r="J30">
        <f t="shared" si="0"/>
        <v>99.320000000000007</v>
      </c>
    </row>
    <row r="31" spans="1:10" x14ac:dyDescent="0.15">
      <c r="A31">
        <v>27</v>
      </c>
      <c r="B31" t="s">
        <v>3949</v>
      </c>
      <c r="C31">
        <v>86.98</v>
      </c>
      <c r="D31">
        <v>12.57</v>
      </c>
      <c r="G31">
        <v>0.37</v>
      </c>
      <c r="H31" t="s">
        <v>3967</v>
      </c>
      <c r="J31">
        <f t="shared" si="0"/>
        <v>99.920000000000016</v>
      </c>
    </row>
    <row r="32" spans="1:10" x14ac:dyDescent="0.15">
      <c r="A32">
        <v>28</v>
      </c>
      <c r="B32" t="s">
        <v>3949</v>
      </c>
      <c r="C32">
        <v>98.74</v>
      </c>
      <c r="D32">
        <v>1.0900000000000001</v>
      </c>
      <c r="F32">
        <v>0.08</v>
      </c>
      <c r="G32">
        <v>0.06</v>
      </c>
      <c r="H32" t="s">
        <v>3967</v>
      </c>
      <c r="J32">
        <f t="shared" si="0"/>
        <v>99.97</v>
      </c>
    </row>
    <row r="33" spans="1:10" x14ac:dyDescent="0.15">
      <c r="A33">
        <v>29</v>
      </c>
      <c r="B33" t="s">
        <v>3950</v>
      </c>
      <c r="C33">
        <v>88.3</v>
      </c>
      <c r="D33">
        <v>10.92</v>
      </c>
      <c r="E33">
        <v>0.1</v>
      </c>
      <c r="H33" t="s">
        <v>3967</v>
      </c>
      <c r="J33">
        <f t="shared" si="0"/>
        <v>99.32</v>
      </c>
    </row>
    <row r="34" spans="1:10" x14ac:dyDescent="0.15">
      <c r="A34">
        <v>30</v>
      </c>
      <c r="B34" t="s">
        <v>3949</v>
      </c>
      <c r="C34">
        <v>95.64</v>
      </c>
      <c r="D34">
        <v>4.5599999999999996</v>
      </c>
      <c r="E34">
        <v>0.25</v>
      </c>
      <c r="G34">
        <v>0.02</v>
      </c>
      <c r="H34" t="s">
        <v>3967</v>
      </c>
      <c r="J34">
        <f t="shared" si="0"/>
        <v>100.47</v>
      </c>
    </row>
    <row r="35" spans="1:10" x14ac:dyDescent="0.15">
      <c r="A35">
        <v>31</v>
      </c>
      <c r="B35" t="s">
        <v>3951</v>
      </c>
      <c r="C35">
        <v>86.28</v>
      </c>
      <c r="D35">
        <v>12.74</v>
      </c>
      <c r="E35">
        <v>7.0000000000000007E-2</v>
      </c>
      <c r="F35">
        <v>0.31</v>
      </c>
      <c r="H35" t="s">
        <v>3967</v>
      </c>
      <c r="I35" t="s">
        <v>3969</v>
      </c>
      <c r="J35">
        <f t="shared" si="0"/>
        <v>99.399999999999991</v>
      </c>
    </row>
    <row r="36" spans="1:10" x14ac:dyDescent="0.15">
      <c r="A36">
        <v>32</v>
      </c>
      <c r="B36" t="s">
        <v>3951</v>
      </c>
      <c r="C36">
        <v>84.64</v>
      </c>
      <c r="D36">
        <v>14.01</v>
      </c>
      <c r="H36" t="s">
        <v>3967</v>
      </c>
      <c r="J36">
        <f t="shared" si="0"/>
        <v>98.65</v>
      </c>
    </row>
    <row r="37" spans="1:10" x14ac:dyDescent="0.15">
      <c r="A37">
        <v>33</v>
      </c>
      <c r="B37" t="s">
        <v>3952</v>
      </c>
      <c r="C37">
        <v>95.85</v>
      </c>
      <c r="D37">
        <v>0.78</v>
      </c>
      <c r="E37">
        <v>0.12</v>
      </c>
      <c r="F37">
        <v>1.32</v>
      </c>
      <c r="H37" t="s">
        <v>3967</v>
      </c>
      <c r="J37">
        <f t="shared" si="0"/>
        <v>98.07</v>
      </c>
    </row>
    <row r="38" spans="1:10" x14ac:dyDescent="0.15">
      <c r="A38">
        <v>34</v>
      </c>
      <c r="B38" t="s">
        <v>3953</v>
      </c>
      <c r="C38">
        <v>87.07</v>
      </c>
      <c r="D38">
        <v>8.52</v>
      </c>
      <c r="E38">
        <v>3.37</v>
      </c>
      <c r="H38" t="s">
        <v>3967</v>
      </c>
      <c r="J38">
        <f t="shared" si="0"/>
        <v>98.96</v>
      </c>
    </row>
    <row r="39" spans="1:10" x14ac:dyDescent="0.15">
      <c r="A39">
        <v>35</v>
      </c>
      <c r="B39" t="s">
        <v>3936</v>
      </c>
      <c r="C39">
        <v>87.94</v>
      </c>
      <c r="D39">
        <v>11.35</v>
      </c>
      <c r="E39">
        <v>0.28000000000000003</v>
      </c>
      <c r="H39" t="s">
        <v>3967</v>
      </c>
      <c r="J39">
        <f t="shared" si="0"/>
        <v>99.57</v>
      </c>
    </row>
    <row r="40" spans="1:10" x14ac:dyDescent="0.15">
      <c r="A40">
        <v>36</v>
      </c>
      <c r="B40" t="s">
        <v>3954</v>
      </c>
      <c r="C40">
        <v>90.72</v>
      </c>
      <c r="D40">
        <v>8.25</v>
      </c>
      <c r="E40">
        <v>0.87</v>
      </c>
      <c r="H40" t="s">
        <v>3967</v>
      </c>
      <c r="J40">
        <f t="shared" si="0"/>
        <v>99.84</v>
      </c>
    </row>
    <row r="41" spans="1:10" x14ac:dyDescent="0.15">
      <c r="A41">
        <v>37</v>
      </c>
      <c r="B41" t="s">
        <v>3955</v>
      </c>
      <c r="C41">
        <v>91.03</v>
      </c>
      <c r="D41">
        <v>8.39</v>
      </c>
      <c r="H41" t="s">
        <v>3967</v>
      </c>
      <c r="I41" t="s">
        <v>3970</v>
      </c>
      <c r="J41">
        <f t="shared" si="0"/>
        <v>99.42</v>
      </c>
    </row>
    <row r="42" spans="1:10" x14ac:dyDescent="0.15">
      <c r="A42">
        <v>38</v>
      </c>
      <c r="B42" t="s">
        <v>3956</v>
      </c>
      <c r="C42">
        <v>88.71</v>
      </c>
      <c r="D42">
        <v>9.4600000000000009</v>
      </c>
      <c r="E42">
        <v>1.66</v>
      </c>
      <c r="F42">
        <v>0.03</v>
      </c>
      <c r="H42" t="s">
        <v>3967</v>
      </c>
      <c r="J42">
        <f t="shared" si="0"/>
        <v>99.859999999999985</v>
      </c>
    </row>
    <row r="43" spans="1:10" x14ac:dyDescent="0.15">
      <c r="A43">
        <v>39</v>
      </c>
      <c r="B43" t="s">
        <v>3957</v>
      </c>
      <c r="C43">
        <v>87.47</v>
      </c>
      <c r="D43">
        <v>12.53</v>
      </c>
      <c r="H43" t="s">
        <v>3968</v>
      </c>
      <c r="J43">
        <f t="shared" si="0"/>
        <v>100</v>
      </c>
    </row>
    <row r="45" spans="1:10" x14ac:dyDescent="0.15">
      <c r="A45" t="s">
        <v>3971</v>
      </c>
    </row>
    <row r="46" spans="1:10" x14ac:dyDescent="0.15">
      <c r="A46" t="s">
        <v>3972</v>
      </c>
    </row>
    <row r="48" spans="1:10" x14ac:dyDescent="0.15">
      <c r="A48" t="s">
        <v>3973</v>
      </c>
    </row>
    <row r="50" spans="1:6" x14ac:dyDescent="0.15">
      <c r="A50" s="1" t="s">
        <v>1269</v>
      </c>
      <c r="B50" s="1"/>
      <c r="C50" s="1" t="s">
        <v>2161</v>
      </c>
      <c r="D50" s="1" t="s">
        <v>2162</v>
      </c>
      <c r="E50" s="1" t="s">
        <v>2166</v>
      </c>
    </row>
    <row r="51" spans="1:6" x14ac:dyDescent="0.15">
      <c r="A51">
        <v>1</v>
      </c>
      <c r="B51" t="s">
        <v>3974</v>
      </c>
      <c r="C51">
        <v>94</v>
      </c>
      <c r="D51">
        <v>6</v>
      </c>
      <c r="F51" t="s">
        <v>3982</v>
      </c>
    </row>
    <row r="52" spans="1:6" x14ac:dyDescent="0.15">
      <c r="A52">
        <v>2</v>
      </c>
      <c r="B52" t="s">
        <v>3975</v>
      </c>
      <c r="C52">
        <v>92.385000000000005</v>
      </c>
      <c r="D52">
        <v>7.6150000000000002</v>
      </c>
      <c r="F52" t="s">
        <v>3983</v>
      </c>
    </row>
    <row r="53" spans="1:6" x14ac:dyDescent="0.15">
      <c r="A53">
        <v>3</v>
      </c>
      <c r="B53" t="s">
        <v>3976</v>
      </c>
      <c r="C53">
        <v>97.87</v>
      </c>
      <c r="D53">
        <v>2.13</v>
      </c>
      <c r="F53" t="s">
        <v>3984</v>
      </c>
    </row>
    <row r="54" spans="1:6" x14ac:dyDescent="0.15">
      <c r="A54">
        <v>4</v>
      </c>
      <c r="B54" t="s">
        <v>3976</v>
      </c>
      <c r="C54">
        <v>96</v>
      </c>
      <c r="D54">
        <v>4</v>
      </c>
      <c r="F54" t="s">
        <v>3984</v>
      </c>
    </row>
    <row r="55" spans="1:6" x14ac:dyDescent="0.15">
      <c r="A55">
        <v>5</v>
      </c>
      <c r="B55" t="s">
        <v>3977</v>
      </c>
      <c r="C55">
        <v>92.385000000000005</v>
      </c>
      <c r="D55">
        <v>7.6150000000000002</v>
      </c>
      <c r="F55" t="s">
        <v>3985</v>
      </c>
    </row>
    <row r="56" spans="1:6" x14ac:dyDescent="0.15">
      <c r="A56">
        <v>6</v>
      </c>
      <c r="B56" t="s">
        <v>3978</v>
      </c>
      <c r="C56">
        <v>95.664000000000001</v>
      </c>
      <c r="D56">
        <v>3.9649999999999999</v>
      </c>
      <c r="E56">
        <v>0.371</v>
      </c>
      <c r="F56" t="s">
        <v>3986</v>
      </c>
    </row>
    <row r="57" spans="1:6" x14ac:dyDescent="0.15">
      <c r="A57">
        <v>7</v>
      </c>
      <c r="B57" t="s">
        <v>3979</v>
      </c>
      <c r="C57">
        <v>96</v>
      </c>
      <c r="D57">
        <v>4</v>
      </c>
      <c r="F57" t="s">
        <v>3986</v>
      </c>
    </row>
    <row r="58" spans="1:6" x14ac:dyDescent="0.15">
      <c r="A58">
        <v>8</v>
      </c>
      <c r="B58" t="s">
        <v>3980</v>
      </c>
      <c r="C58">
        <v>95.44</v>
      </c>
      <c r="D58">
        <v>4.5599999999999996</v>
      </c>
      <c r="F58" t="s">
        <v>3987</v>
      </c>
    </row>
    <row r="59" spans="1:6" x14ac:dyDescent="0.15">
      <c r="A59">
        <v>9</v>
      </c>
      <c r="B59" t="s">
        <v>3981</v>
      </c>
      <c r="C59">
        <v>96.7</v>
      </c>
      <c r="D59">
        <v>3.3</v>
      </c>
      <c r="F59" t="s">
        <v>3987</v>
      </c>
    </row>
  </sheetData>
  <pageMargins left="0.75" right="0.75" top="1" bottom="1" header="0.3" footer="0.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J71"/>
  <sheetViews>
    <sheetView workbookViewId="0">
      <selection activeCell="A2" sqref="A2"/>
    </sheetView>
  </sheetViews>
  <sheetFormatPr baseColWidth="10" defaultColWidth="8.83203125" defaultRowHeight="13" x14ac:dyDescent="0.15"/>
  <cols>
    <col min="2" max="2" width="29.5" bestFit="1" customWidth="1"/>
    <col min="7" max="8" width="12" bestFit="1" customWidth="1"/>
  </cols>
  <sheetData>
    <row r="2" spans="1:8" ht="16" x14ac:dyDescent="0.2">
      <c r="A2" s="102" t="s">
        <v>5147</v>
      </c>
    </row>
    <row r="4" spans="1:8" x14ac:dyDescent="0.15">
      <c r="B4" s="1" t="s">
        <v>1271</v>
      </c>
      <c r="C4" s="2" t="s">
        <v>2161</v>
      </c>
      <c r="D4" s="2" t="s">
        <v>2163</v>
      </c>
      <c r="E4" s="2" t="s">
        <v>2162</v>
      </c>
      <c r="F4" s="2" t="s">
        <v>2164</v>
      </c>
      <c r="G4" s="2" t="s">
        <v>2295</v>
      </c>
    </row>
    <row r="5" spans="1:8" x14ac:dyDescent="0.15">
      <c r="A5">
        <v>1</v>
      </c>
      <c r="B5" t="s">
        <v>47</v>
      </c>
      <c r="C5">
        <v>81.400000000000006</v>
      </c>
      <c r="D5">
        <v>18.600000000000001</v>
      </c>
      <c r="E5" s="36" t="s">
        <v>1848</v>
      </c>
      <c r="F5" s="36" t="s">
        <v>1848</v>
      </c>
      <c r="G5">
        <f>SUM(C5:F5)</f>
        <v>100</v>
      </c>
      <c r="H5" t="s">
        <v>46</v>
      </c>
    </row>
    <row r="6" spans="1:8" x14ac:dyDescent="0.15">
      <c r="A6">
        <v>2</v>
      </c>
      <c r="B6" t="s">
        <v>48</v>
      </c>
      <c r="C6">
        <v>88.8</v>
      </c>
      <c r="D6" s="36" t="s">
        <v>1848</v>
      </c>
      <c r="E6">
        <v>10.3</v>
      </c>
      <c r="F6">
        <v>0.9</v>
      </c>
      <c r="G6">
        <f t="shared" ref="G6:G11" si="0">SUM(C6:F6)</f>
        <v>100</v>
      </c>
      <c r="H6" t="s">
        <v>46</v>
      </c>
    </row>
    <row r="7" spans="1:8" x14ac:dyDescent="0.15">
      <c r="A7">
        <v>3</v>
      </c>
      <c r="B7" t="s">
        <v>49</v>
      </c>
      <c r="C7">
        <v>85.1</v>
      </c>
      <c r="D7" s="36" t="s">
        <v>1848</v>
      </c>
      <c r="E7">
        <v>11.5</v>
      </c>
      <c r="F7">
        <v>3.4</v>
      </c>
      <c r="G7">
        <f t="shared" si="0"/>
        <v>100</v>
      </c>
      <c r="H7" t="s">
        <v>46</v>
      </c>
    </row>
    <row r="8" spans="1:8" x14ac:dyDescent="0.15">
      <c r="A8">
        <v>4</v>
      </c>
      <c r="B8" t="s">
        <v>50</v>
      </c>
      <c r="C8">
        <v>84.9</v>
      </c>
      <c r="D8" s="36" t="s">
        <v>1848</v>
      </c>
      <c r="E8">
        <v>10.5</v>
      </c>
      <c r="F8">
        <v>4</v>
      </c>
      <c r="G8">
        <f t="shared" si="0"/>
        <v>99.4</v>
      </c>
      <c r="H8" t="s">
        <v>46</v>
      </c>
    </row>
    <row r="9" spans="1:8" x14ac:dyDescent="0.15">
      <c r="A9">
        <v>5</v>
      </c>
      <c r="B9" t="s">
        <v>51</v>
      </c>
      <c r="C9">
        <v>89.5</v>
      </c>
      <c r="D9" s="36" t="s">
        <v>1848</v>
      </c>
      <c r="E9">
        <v>9.6</v>
      </c>
      <c r="F9">
        <v>0.9</v>
      </c>
      <c r="G9">
        <f t="shared" si="0"/>
        <v>100</v>
      </c>
      <c r="H9" t="s">
        <v>46</v>
      </c>
    </row>
    <row r="10" spans="1:8" x14ac:dyDescent="0.15">
      <c r="A10">
        <v>6</v>
      </c>
      <c r="B10" t="s">
        <v>52</v>
      </c>
      <c r="C10">
        <v>89</v>
      </c>
      <c r="D10" s="36" t="s">
        <v>1848</v>
      </c>
      <c r="E10">
        <v>10.199999999999999</v>
      </c>
      <c r="F10">
        <v>0.8</v>
      </c>
      <c r="G10">
        <f t="shared" si="0"/>
        <v>100</v>
      </c>
      <c r="H10" t="s">
        <v>46</v>
      </c>
    </row>
    <row r="11" spans="1:8" x14ac:dyDescent="0.15">
      <c r="A11">
        <v>7</v>
      </c>
      <c r="B11" t="s">
        <v>53</v>
      </c>
      <c r="C11">
        <v>88.8</v>
      </c>
      <c r="D11" s="36" t="s">
        <v>1848</v>
      </c>
      <c r="E11">
        <v>8</v>
      </c>
      <c r="F11">
        <v>3.2</v>
      </c>
      <c r="G11">
        <f t="shared" si="0"/>
        <v>100</v>
      </c>
      <c r="H11" t="s">
        <v>46</v>
      </c>
    </row>
    <row r="13" spans="1:8" x14ac:dyDescent="0.15">
      <c r="A13" s="1" t="s">
        <v>58</v>
      </c>
    </row>
    <row r="14" spans="1:8" x14ac:dyDescent="0.15">
      <c r="A14">
        <v>1</v>
      </c>
      <c r="B14" t="s">
        <v>54</v>
      </c>
      <c r="C14">
        <v>100</v>
      </c>
      <c r="E14" s="3" t="s">
        <v>56</v>
      </c>
      <c r="F14" s="3" t="s">
        <v>56</v>
      </c>
    </row>
    <row r="15" spans="1:8" x14ac:dyDescent="0.15">
      <c r="A15">
        <v>2</v>
      </c>
      <c r="B15" t="s">
        <v>54</v>
      </c>
      <c r="C15">
        <v>100</v>
      </c>
      <c r="E15" s="3"/>
      <c r="F15" s="3"/>
    </row>
    <row r="16" spans="1:8" x14ac:dyDescent="0.15">
      <c r="A16">
        <v>3</v>
      </c>
      <c r="B16" t="s">
        <v>55</v>
      </c>
      <c r="C16">
        <v>100</v>
      </c>
      <c r="E16" s="3"/>
      <c r="F16" s="3"/>
    </row>
    <row r="17" spans="1:7" x14ac:dyDescent="0.15">
      <c r="A17">
        <v>4</v>
      </c>
      <c r="B17" t="s">
        <v>57</v>
      </c>
      <c r="C17">
        <v>100</v>
      </c>
      <c r="E17" s="3" t="s">
        <v>56</v>
      </c>
      <c r="F17" s="3"/>
    </row>
    <row r="18" spans="1:7" x14ac:dyDescent="0.15">
      <c r="A18">
        <v>5</v>
      </c>
      <c r="B18" t="s">
        <v>50</v>
      </c>
      <c r="C18">
        <v>100</v>
      </c>
      <c r="E18" s="3" t="s">
        <v>56</v>
      </c>
      <c r="F18" s="3"/>
    </row>
    <row r="20" spans="1:7" x14ac:dyDescent="0.15">
      <c r="A20" s="1" t="s">
        <v>59</v>
      </c>
    </row>
    <row r="21" spans="1:7" x14ac:dyDescent="0.15">
      <c r="C21" s="1" t="s">
        <v>2161</v>
      </c>
      <c r="D21" s="1" t="s">
        <v>2163</v>
      </c>
      <c r="E21" s="1" t="s">
        <v>2166</v>
      </c>
      <c r="F21" s="1" t="s">
        <v>2167</v>
      </c>
      <c r="G21" s="1" t="s">
        <v>2295</v>
      </c>
    </row>
    <row r="22" spans="1:7" x14ac:dyDescent="0.15">
      <c r="A22">
        <v>1</v>
      </c>
      <c r="B22" t="s">
        <v>60</v>
      </c>
      <c r="C22">
        <v>96.06</v>
      </c>
      <c r="D22">
        <v>2.71</v>
      </c>
      <c r="E22">
        <v>0.85</v>
      </c>
      <c r="F22" t="s">
        <v>56</v>
      </c>
      <c r="G22">
        <f>SUM(C22:F22)</f>
        <v>99.61999999999999</v>
      </c>
    </row>
    <row r="24" spans="1:7" x14ac:dyDescent="0.15">
      <c r="A24" s="1" t="s">
        <v>66</v>
      </c>
    </row>
    <row r="25" spans="1:7" x14ac:dyDescent="0.15">
      <c r="C25" s="1" t="s">
        <v>2161</v>
      </c>
      <c r="D25" s="1" t="s">
        <v>2164</v>
      </c>
      <c r="E25" s="1" t="s">
        <v>2162</v>
      </c>
      <c r="F25" s="2" t="s">
        <v>2295</v>
      </c>
    </row>
    <row r="26" spans="1:7" x14ac:dyDescent="0.15">
      <c r="A26">
        <v>1</v>
      </c>
      <c r="B26" t="s">
        <v>61</v>
      </c>
      <c r="C26">
        <v>98.87</v>
      </c>
      <c r="D26">
        <v>1.03</v>
      </c>
      <c r="E26" s="36" t="s">
        <v>1848</v>
      </c>
      <c r="F26">
        <f>SUM(B26:E26)</f>
        <v>99.9</v>
      </c>
    </row>
    <row r="27" spans="1:7" x14ac:dyDescent="0.15">
      <c r="A27" s="12">
        <v>2</v>
      </c>
      <c r="B27" t="s">
        <v>62</v>
      </c>
      <c r="C27">
        <v>98.3</v>
      </c>
      <c r="D27">
        <v>1.7</v>
      </c>
      <c r="E27" s="3" t="s">
        <v>56</v>
      </c>
      <c r="F27">
        <f>SUM(B27:E27)</f>
        <v>100</v>
      </c>
    </row>
    <row r="29" spans="1:7" x14ac:dyDescent="0.15">
      <c r="A29" s="1" t="s">
        <v>65</v>
      </c>
    </row>
    <row r="30" spans="1:7" x14ac:dyDescent="0.15">
      <c r="C30" s="1" t="s">
        <v>2161</v>
      </c>
      <c r="D30" s="1" t="s">
        <v>2162</v>
      </c>
      <c r="E30" s="1" t="s">
        <v>2164</v>
      </c>
      <c r="F30" s="2" t="s">
        <v>2295</v>
      </c>
    </row>
    <row r="31" spans="1:7" x14ac:dyDescent="0.15">
      <c r="A31">
        <v>1</v>
      </c>
      <c r="B31" t="s">
        <v>63</v>
      </c>
      <c r="C31">
        <v>96.62</v>
      </c>
      <c r="D31">
        <v>3.38</v>
      </c>
      <c r="E31" s="3" t="s">
        <v>56</v>
      </c>
      <c r="F31">
        <f>SUM(B31:E31)</f>
        <v>100</v>
      </c>
    </row>
    <row r="32" spans="1:7" x14ac:dyDescent="0.15">
      <c r="A32">
        <v>2</v>
      </c>
      <c r="B32" t="s">
        <v>64</v>
      </c>
      <c r="C32">
        <v>98.92</v>
      </c>
      <c r="D32">
        <v>1.08</v>
      </c>
      <c r="E32" s="36" t="s">
        <v>1848</v>
      </c>
      <c r="F32">
        <f>SUM(B32:E32)</f>
        <v>100</v>
      </c>
    </row>
    <row r="34" spans="1:10" x14ac:dyDescent="0.15">
      <c r="A34" s="1" t="s">
        <v>67</v>
      </c>
    </row>
    <row r="35" spans="1:10" x14ac:dyDescent="0.15">
      <c r="C35" s="1" t="s">
        <v>2161</v>
      </c>
      <c r="D35" s="1" t="s">
        <v>2162</v>
      </c>
      <c r="E35" s="1" t="s">
        <v>2164</v>
      </c>
      <c r="F35" s="1" t="s">
        <v>2166</v>
      </c>
      <c r="G35" s="1" t="s">
        <v>1998</v>
      </c>
      <c r="H35" s="1" t="s">
        <v>2307</v>
      </c>
      <c r="I35" s="2" t="s">
        <v>2295</v>
      </c>
    </row>
    <row r="36" spans="1:10" x14ac:dyDescent="0.15">
      <c r="A36">
        <v>1</v>
      </c>
      <c r="B36" t="s">
        <v>63</v>
      </c>
      <c r="C36">
        <v>89.24</v>
      </c>
      <c r="D36">
        <v>9.82</v>
      </c>
      <c r="E36">
        <v>0.94</v>
      </c>
      <c r="F36" s="36" t="s">
        <v>1848</v>
      </c>
      <c r="G36" s="36" t="s">
        <v>1848</v>
      </c>
      <c r="H36" s="36" t="s">
        <v>1848</v>
      </c>
      <c r="I36">
        <f>SUM(C36:H36)</f>
        <v>100</v>
      </c>
    </row>
    <row r="37" spans="1:10" x14ac:dyDescent="0.15">
      <c r="A37">
        <f>A36+1</f>
        <v>2</v>
      </c>
      <c r="B37" t="s">
        <v>2259</v>
      </c>
      <c r="C37">
        <v>94</v>
      </c>
      <c r="D37">
        <v>3.74</v>
      </c>
      <c r="E37">
        <v>2.2599999999999998</v>
      </c>
      <c r="F37" s="3" t="s">
        <v>77</v>
      </c>
      <c r="G37" s="36" t="s">
        <v>1848</v>
      </c>
      <c r="H37" s="36" t="s">
        <v>1848</v>
      </c>
      <c r="I37">
        <f t="shared" ref="I37:I48" si="1">SUM(C37:H37)</f>
        <v>100</v>
      </c>
      <c r="J37" t="s">
        <v>78</v>
      </c>
    </row>
    <row r="38" spans="1:10" x14ac:dyDescent="0.15">
      <c r="A38">
        <f t="shared" ref="A38:A47" si="2">A37+1</f>
        <v>3</v>
      </c>
      <c r="B38" t="s">
        <v>68</v>
      </c>
      <c r="C38">
        <v>87.42</v>
      </c>
      <c r="D38">
        <v>6.37</v>
      </c>
      <c r="E38">
        <v>6.21</v>
      </c>
      <c r="F38" s="36" t="s">
        <v>1848</v>
      </c>
      <c r="G38" s="36" t="s">
        <v>1848</v>
      </c>
      <c r="H38" s="36" t="s">
        <v>1848</v>
      </c>
      <c r="I38">
        <f t="shared" si="1"/>
        <v>100</v>
      </c>
    </row>
    <row r="39" spans="1:10" x14ac:dyDescent="0.15">
      <c r="A39">
        <f t="shared" si="2"/>
        <v>4</v>
      </c>
      <c r="B39" t="s">
        <v>69</v>
      </c>
      <c r="C39">
        <v>88.05</v>
      </c>
      <c r="D39">
        <v>7.23</v>
      </c>
      <c r="E39">
        <v>4.72</v>
      </c>
      <c r="F39" s="36" t="s">
        <v>1848</v>
      </c>
      <c r="G39" s="36" t="s">
        <v>1848</v>
      </c>
      <c r="H39" s="36" t="s">
        <v>1848</v>
      </c>
      <c r="I39">
        <f t="shared" si="1"/>
        <v>100</v>
      </c>
    </row>
    <row r="40" spans="1:10" x14ac:dyDescent="0.15">
      <c r="A40">
        <f t="shared" si="2"/>
        <v>5</v>
      </c>
      <c r="B40" t="s">
        <v>70</v>
      </c>
      <c r="C40">
        <v>89.07</v>
      </c>
      <c r="D40">
        <v>7.62</v>
      </c>
      <c r="E40">
        <v>3.31</v>
      </c>
      <c r="F40" s="36" t="s">
        <v>1848</v>
      </c>
      <c r="G40" s="36" t="s">
        <v>1848</v>
      </c>
      <c r="H40" s="36" t="s">
        <v>1848</v>
      </c>
      <c r="I40">
        <f t="shared" si="1"/>
        <v>100</v>
      </c>
    </row>
    <row r="41" spans="1:10" x14ac:dyDescent="0.15">
      <c r="A41">
        <f t="shared" si="2"/>
        <v>6</v>
      </c>
      <c r="B41" t="s">
        <v>71</v>
      </c>
      <c r="C41">
        <v>91.9</v>
      </c>
      <c r="D41">
        <v>5.68</v>
      </c>
      <c r="E41">
        <v>2.42</v>
      </c>
      <c r="F41" s="36" t="s">
        <v>1848</v>
      </c>
      <c r="G41" s="36" t="s">
        <v>1848</v>
      </c>
      <c r="H41" s="36" t="s">
        <v>1848</v>
      </c>
      <c r="I41">
        <f t="shared" si="1"/>
        <v>100.00000000000001</v>
      </c>
    </row>
    <row r="42" spans="1:10" x14ac:dyDescent="0.15">
      <c r="A42">
        <f t="shared" si="2"/>
        <v>7</v>
      </c>
      <c r="B42" t="s">
        <v>71</v>
      </c>
      <c r="C42">
        <v>93.53</v>
      </c>
      <c r="D42">
        <v>3.43</v>
      </c>
      <c r="E42">
        <v>3.01</v>
      </c>
      <c r="F42" s="3" t="s">
        <v>56</v>
      </c>
      <c r="G42" s="36" t="s">
        <v>1848</v>
      </c>
      <c r="H42" s="3" t="s">
        <v>56</v>
      </c>
      <c r="I42">
        <f t="shared" si="1"/>
        <v>99.970000000000013</v>
      </c>
    </row>
    <row r="43" spans="1:10" x14ac:dyDescent="0.15">
      <c r="A43">
        <f t="shared" si="2"/>
        <v>8</v>
      </c>
      <c r="B43" t="s">
        <v>72</v>
      </c>
      <c r="C43">
        <v>94</v>
      </c>
      <c r="D43">
        <v>3.75</v>
      </c>
      <c r="E43">
        <v>2.25</v>
      </c>
      <c r="F43" s="36" t="s">
        <v>1848</v>
      </c>
      <c r="G43" s="36" t="s">
        <v>1848</v>
      </c>
      <c r="H43" s="3" t="s">
        <v>79</v>
      </c>
      <c r="I43">
        <f t="shared" si="1"/>
        <v>100</v>
      </c>
    </row>
    <row r="44" spans="1:10" x14ac:dyDescent="0.15">
      <c r="A44">
        <f t="shared" si="2"/>
        <v>9</v>
      </c>
      <c r="B44" t="s">
        <v>73</v>
      </c>
      <c r="C44">
        <v>95.84</v>
      </c>
      <c r="D44">
        <v>2.23</v>
      </c>
      <c r="E44">
        <v>1.93</v>
      </c>
      <c r="F44" s="36" t="s">
        <v>1848</v>
      </c>
      <c r="G44" s="36" t="s">
        <v>1848</v>
      </c>
      <c r="H44" s="36" t="s">
        <v>1848</v>
      </c>
      <c r="I44">
        <f t="shared" si="1"/>
        <v>100.00000000000001</v>
      </c>
    </row>
    <row r="45" spans="1:10" x14ac:dyDescent="0.15">
      <c r="A45">
        <f t="shared" si="2"/>
        <v>10</v>
      </c>
      <c r="B45" t="s">
        <v>74</v>
      </c>
      <c r="C45" s="3" t="s">
        <v>2259</v>
      </c>
      <c r="D45" s="3" t="s">
        <v>2259</v>
      </c>
      <c r="E45" s="3" t="s">
        <v>2259</v>
      </c>
      <c r="F45" s="36" t="s">
        <v>1848</v>
      </c>
      <c r="G45" s="36" t="s">
        <v>1848</v>
      </c>
      <c r="H45" s="36" t="s">
        <v>1848</v>
      </c>
      <c r="I45">
        <f t="shared" si="1"/>
        <v>0</v>
      </c>
    </row>
    <row r="46" spans="1:10" x14ac:dyDescent="0.15">
      <c r="A46">
        <f t="shared" si="2"/>
        <v>11</v>
      </c>
      <c r="B46" t="s">
        <v>75</v>
      </c>
      <c r="C46">
        <v>88.72</v>
      </c>
      <c r="D46">
        <v>5.85</v>
      </c>
      <c r="E46">
        <v>5.43</v>
      </c>
      <c r="F46" s="36" t="s">
        <v>1848</v>
      </c>
      <c r="G46" s="36" t="s">
        <v>1848</v>
      </c>
      <c r="H46" s="36" t="s">
        <v>1848</v>
      </c>
      <c r="I46">
        <f t="shared" si="1"/>
        <v>100</v>
      </c>
    </row>
    <row r="47" spans="1:10" x14ac:dyDescent="0.15">
      <c r="A47">
        <f t="shared" si="2"/>
        <v>12</v>
      </c>
      <c r="B47" t="s">
        <v>76</v>
      </c>
      <c r="C47" s="3" t="s">
        <v>2259</v>
      </c>
      <c r="D47" s="3" t="s">
        <v>2259</v>
      </c>
      <c r="E47" s="3" t="s">
        <v>2259</v>
      </c>
      <c r="F47" s="36" t="s">
        <v>1848</v>
      </c>
      <c r="G47" s="36" t="s">
        <v>1848</v>
      </c>
      <c r="H47" s="36" t="s">
        <v>1848</v>
      </c>
      <c r="I47">
        <f t="shared" si="1"/>
        <v>0</v>
      </c>
    </row>
    <row r="48" spans="1:10" x14ac:dyDescent="0.15">
      <c r="A48">
        <f>A47+1</f>
        <v>13</v>
      </c>
      <c r="B48" t="s">
        <v>89</v>
      </c>
      <c r="C48" s="3" t="s">
        <v>2259</v>
      </c>
      <c r="D48" s="3" t="s">
        <v>2259</v>
      </c>
      <c r="E48" s="3" t="s">
        <v>2259</v>
      </c>
      <c r="F48" s="36" t="s">
        <v>1848</v>
      </c>
      <c r="G48" s="36" t="s">
        <v>1848</v>
      </c>
      <c r="H48" s="36" t="s">
        <v>1848</v>
      </c>
      <c r="I48">
        <f t="shared" si="1"/>
        <v>0</v>
      </c>
    </row>
    <row r="50" spans="1:9" x14ac:dyDescent="0.15">
      <c r="A50" s="1" t="s">
        <v>80</v>
      </c>
    </row>
    <row r="51" spans="1:9" x14ac:dyDescent="0.15">
      <c r="C51" s="16" t="s">
        <v>2161</v>
      </c>
      <c r="D51" s="16" t="s">
        <v>2164</v>
      </c>
      <c r="E51" s="16" t="s">
        <v>2162</v>
      </c>
      <c r="F51" s="16" t="s">
        <v>2163</v>
      </c>
      <c r="G51" s="16" t="s">
        <v>2166</v>
      </c>
      <c r="H51" s="16" t="s">
        <v>2170</v>
      </c>
      <c r="I51" s="2" t="s">
        <v>2295</v>
      </c>
    </row>
    <row r="52" spans="1:9" x14ac:dyDescent="0.15">
      <c r="A52">
        <v>1</v>
      </c>
      <c r="B52" t="s">
        <v>81</v>
      </c>
      <c r="C52">
        <v>69.650000000000006</v>
      </c>
      <c r="D52">
        <v>24.37</v>
      </c>
      <c r="E52">
        <v>5.98</v>
      </c>
      <c r="F52" s="36" t="s">
        <v>1848</v>
      </c>
      <c r="G52" s="36" t="s">
        <v>1848</v>
      </c>
      <c r="H52" s="36" t="s">
        <v>1848</v>
      </c>
      <c r="I52">
        <f>SUM(C52:H52)</f>
        <v>100.00000000000001</v>
      </c>
    </row>
    <row r="53" spans="1:9" x14ac:dyDescent="0.15">
      <c r="A53">
        <f>A52+1</f>
        <v>2</v>
      </c>
      <c r="B53" t="s">
        <v>82</v>
      </c>
      <c r="C53">
        <v>84.32</v>
      </c>
      <c r="D53">
        <v>9.5</v>
      </c>
      <c r="E53">
        <v>6.18</v>
      </c>
      <c r="F53" s="36" t="s">
        <v>1848</v>
      </c>
      <c r="G53" s="36" t="s">
        <v>1848</v>
      </c>
      <c r="H53" s="36" t="s">
        <v>1848</v>
      </c>
      <c r="I53">
        <f t="shared" ref="I53:I62" si="3">SUM(C53:H53)</f>
        <v>100</v>
      </c>
    </row>
    <row r="54" spans="1:9" x14ac:dyDescent="0.15">
      <c r="A54">
        <f t="shared" ref="A54:A62" si="4">A53+1</f>
        <v>3</v>
      </c>
      <c r="B54" t="s">
        <v>51</v>
      </c>
      <c r="C54">
        <v>88.1</v>
      </c>
      <c r="D54">
        <v>7.2</v>
      </c>
      <c r="E54">
        <v>4.7</v>
      </c>
      <c r="F54" s="36" t="s">
        <v>1848</v>
      </c>
      <c r="G54" s="36" t="s">
        <v>1848</v>
      </c>
      <c r="H54" s="36" t="s">
        <v>1848</v>
      </c>
      <c r="I54">
        <f t="shared" si="3"/>
        <v>100</v>
      </c>
    </row>
    <row r="55" spans="1:9" x14ac:dyDescent="0.15">
      <c r="A55">
        <f t="shared" si="4"/>
        <v>4</v>
      </c>
      <c r="B55" t="s">
        <v>83</v>
      </c>
      <c r="C55">
        <v>80</v>
      </c>
      <c r="D55">
        <v>10.9</v>
      </c>
      <c r="E55">
        <v>9.1</v>
      </c>
      <c r="F55" s="36" t="s">
        <v>1848</v>
      </c>
      <c r="G55" s="36" t="s">
        <v>1848</v>
      </c>
      <c r="H55" s="36" t="s">
        <v>1848</v>
      </c>
      <c r="I55">
        <f t="shared" si="3"/>
        <v>100</v>
      </c>
    </row>
    <row r="56" spans="1:9" x14ac:dyDescent="0.15">
      <c r="A56">
        <f t="shared" si="4"/>
        <v>5</v>
      </c>
      <c r="B56" t="s">
        <v>84</v>
      </c>
      <c r="C56">
        <v>80.959999999999994</v>
      </c>
      <c r="D56">
        <v>10.24</v>
      </c>
      <c r="E56">
        <v>8.8000000000000007</v>
      </c>
      <c r="F56" s="36" t="s">
        <v>1848</v>
      </c>
      <c r="G56" s="36" t="s">
        <v>1848</v>
      </c>
      <c r="H56" s="36" t="s">
        <v>1848</v>
      </c>
      <c r="I56">
        <f t="shared" si="3"/>
        <v>99.999999999999986</v>
      </c>
    </row>
    <row r="57" spans="1:9" x14ac:dyDescent="0.15">
      <c r="A57">
        <f t="shared" si="4"/>
        <v>6</v>
      </c>
      <c r="B57" t="s">
        <v>85</v>
      </c>
      <c r="C57">
        <v>74.11</v>
      </c>
      <c r="D57">
        <v>18.95</v>
      </c>
      <c r="E57">
        <v>6.94</v>
      </c>
      <c r="F57" s="3" t="s">
        <v>56</v>
      </c>
      <c r="G57" s="36" t="s">
        <v>1848</v>
      </c>
      <c r="H57" s="36" t="s">
        <v>1848</v>
      </c>
      <c r="I57">
        <f t="shared" si="3"/>
        <v>100</v>
      </c>
    </row>
    <row r="58" spans="1:9" x14ac:dyDescent="0.15">
      <c r="A58">
        <f t="shared" si="4"/>
        <v>7</v>
      </c>
      <c r="B58" t="s">
        <v>86</v>
      </c>
      <c r="C58">
        <v>94.64</v>
      </c>
      <c r="D58">
        <v>3.8</v>
      </c>
      <c r="E58">
        <v>1.56</v>
      </c>
      <c r="F58" s="36" t="s">
        <v>1848</v>
      </c>
      <c r="G58" s="36" t="s">
        <v>1848</v>
      </c>
      <c r="H58" s="36" t="s">
        <v>1848</v>
      </c>
      <c r="I58">
        <f t="shared" si="3"/>
        <v>100</v>
      </c>
    </row>
    <row r="59" spans="1:9" x14ac:dyDescent="0.15">
      <c r="A59">
        <f t="shared" si="4"/>
        <v>8</v>
      </c>
      <c r="B59" t="s">
        <v>87</v>
      </c>
      <c r="C59">
        <v>87.96</v>
      </c>
      <c r="D59">
        <v>7.69</v>
      </c>
      <c r="E59">
        <v>4.3499999999999996</v>
      </c>
      <c r="F59" s="36" t="s">
        <v>1848</v>
      </c>
      <c r="G59" s="36" t="s">
        <v>1848</v>
      </c>
      <c r="H59" s="36" t="s">
        <v>1848</v>
      </c>
      <c r="I59">
        <f t="shared" si="3"/>
        <v>99.999999999999986</v>
      </c>
    </row>
    <row r="60" spans="1:9" x14ac:dyDescent="0.15">
      <c r="A60">
        <f t="shared" si="4"/>
        <v>9</v>
      </c>
      <c r="B60" t="s">
        <v>87</v>
      </c>
      <c r="C60">
        <v>83.55</v>
      </c>
      <c r="D60">
        <v>14.76</v>
      </c>
      <c r="E60">
        <v>1.42</v>
      </c>
      <c r="F60" s="36" t="s">
        <v>1848</v>
      </c>
      <c r="G60" s="3">
        <v>0.27</v>
      </c>
      <c r="H60" s="3" t="s">
        <v>79</v>
      </c>
      <c r="I60">
        <f t="shared" si="3"/>
        <v>100</v>
      </c>
    </row>
    <row r="61" spans="1:9" x14ac:dyDescent="0.15">
      <c r="A61">
        <f t="shared" si="4"/>
        <v>10</v>
      </c>
      <c r="B61" t="s">
        <v>88</v>
      </c>
      <c r="C61">
        <v>84.53</v>
      </c>
      <c r="D61">
        <v>8.65</v>
      </c>
      <c r="E61">
        <v>6.82</v>
      </c>
      <c r="F61" s="36" t="s">
        <v>1848</v>
      </c>
      <c r="G61" s="36" t="s">
        <v>1848</v>
      </c>
      <c r="H61" s="36" t="s">
        <v>1848</v>
      </c>
      <c r="I61">
        <f t="shared" si="3"/>
        <v>100</v>
      </c>
    </row>
    <row r="62" spans="1:9" x14ac:dyDescent="0.15">
      <c r="A62">
        <f t="shared" si="4"/>
        <v>11</v>
      </c>
      <c r="B62" t="s">
        <v>90</v>
      </c>
      <c r="C62">
        <v>68.52</v>
      </c>
      <c r="D62">
        <v>28</v>
      </c>
      <c r="E62">
        <v>3.48</v>
      </c>
      <c r="F62" s="36" t="s">
        <v>1848</v>
      </c>
      <c r="G62" s="3" t="s">
        <v>56</v>
      </c>
      <c r="H62" s="36" t="s">
        <v>1848</v>
      </c>
      <c r="I62">
        <f t="shared" si="3"/>
        <v>100</v>
      </c>
    </row>
    <row r="64" spans="1:9" x14ac:dyDescent="0.15">
      <c r="A64" s="1" t="s">
        <v>91</v>
      </c>
    </row>
    <row r="65" spans="1:6" x14ac:dyDescent="0.15">
      <c r="C65" s="1" t="s">
        <v>2161</v>
      </c>
      <c r="D65" s="1" t="s">
        <v>2162</v>
      </c>
      <c r="E65" s="1" t="s">
        <v>2164</v>
      </c>
      <c r="F65" s="42" t="s">
        <v>2295</v>
      </c>
    </row>
    <row r="66" spans="1:6" x14ac:dyDescent="0.15">
      <c r="B66" t="s">
        <v>72</v>
      </c>
      <c r="C66">
        <v>98.74</v>
      </c>
      <c r="D66">
        <v>1.26</v>
      </c>
      <c r="E66" t="s">
        <v>56</v>
      </c>
      <c r="F66">
        <f>SUM(C66:E66)</f>
        <v>100</v>
      </c>
    </row>
    <row r="68" spans="1:6" x14ac:dyDescent="0.15">
      <c r="A68" s="1" t="s">
        <v>92</v>
      </c>
    </row>
    <row r="69" spans="1:6" x14ac:dyDescent="0.15">
      <c r="C69" s="1" t="s">
        <v>2161</v>
      </c>
      <c r="D69" s="1" t="s">
        <v>2165</v>
      </c>
      <c r="E69" s="1" t="s">
        <v>2164</v>
      </c>
      <c r="F69" s="42" t="s">
        <v>2295</v>
      </c>
    </row>
    <row r="70" spans="1:6" x14ac:dyDescent="0.15">
      <c r="A70">
        <v>1</v>
      </c>
      <c r="B70" t="s">
        <v>93</v>
      </c>
      <c r="C70">
        <v>66.819999999999993</v>
      </c>
      <c r="D70">
        <v>33.18</v>
      </c>
      <c r="E70" s="3" t="s">
        <v>56</v>
      </c>
      <c r="F70">
        <f>SUM(C70:E70)</f>
        <v>100</v>
      </c>
    </row>
    <row r="71" spans="1:6" x14ac:dyDescent="0.15">
      <c r="A71">
        <v>2</v>
      </c>
      <c r="B71" t="s">
        <v>94</v>
      </c>
      <c r="C71">
        <v>82.62</v>
      </c>
      <c r="D71">
        <v>17.38</v>
      </c>
      <c r="E71" s="36" t="s">
        <v>1848</v>
      </c>
      <c r="F71">
        <f>SUM(C71:E71)</f>
        <v>100</v>
      </c>
    </row>
  </sheetData>
  <phoneticPr fontId="3" type="noConversion"/>
  <pageMargins left="0.75" right="0.75" top="1" bottom="1" header="0.5" footer="0.5"/>
  <pageSetup orientation="portrait"/>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2319-65F9-C244-9E82-9614E7C14954}">
  <dimension ref="A1:H30"/>
  <sheetViews>
    <sheetView topLeftCell="A17" zoomScale="150" zoomScaleNormal="150" workbookViewId="0">
      <selection activeCell="C26" sqref="C26"/>
    </sheetView>
  </sheetViews>
  <sheetFormatPr baseColWidth="10" defaultRowHeight="13" x14ac:dyDescent="0.15"/>
  <cols>
    <col min="1" max="1" width="4.83203125" style="8" customWidth="1"/>
    <col min="2" max="2" width="53" customWidth="1"/>
    <col min="3" max="8" width="10.83203125" style="3"/>
  </cols>
  <sheetData>
    <row r="1" spans="1:8" ht="16" x14ac:dyDescent="0.15">
      <c r="A1" s="99" t="s">
        <v>4543</v>
      </c>
    </row>
    <row r="2" spans="1:8" s="1" customFormat="1" x14ac:dyDescent="0.15">
      <c r="A2" s="16"/>
      <c r="C2" s="2" t="s">
        <v>2161</v>
      </c>
      <c r="D2" s="2" t="s">
        <v>2162</v>
      </c>
      <c r="E2" s="2" t="s">
        <v>2164</v>
      </c>
      <c r="F2" s="2" t="s">
        <v>2166</v>
      </c>
      <c r="G2" s="2" t="s">
        <v>4544</v>
      </c>
      <c r="H2" s="2" t="s">
        <v>3924</v>
      </c>
    </row>
    <row r="3" spans="1:8" x14ac:dyDescent="0.15">
      <c r="A3" s="8">
        <v>1</v>
      </c>
      <c r="B3" s="98" t="s">
        <v>4556</v>
      </c>
      <c r="C3" s="3">
        <v>85.87</v>
      </c>
      <c r="D3" s="3">
        <v>9.58</v>
      </c>
      <c r="E3" s="3">
        <v>1.73</v>
      </c>
      <c r="F3" s="3">
        <v>0.2</v>
      </c>
      <c r="G3" s="3">
        <v>0.03</v>
      </c>
      <c r="H3" s="3">
        <v>97.41</v>
      </c>
    </row>
    <row r="4" spans="1:8" x14ac:dyDescent="0.15">
      <c r="A4" s="8">
        <v>2</v>
      </c>
      <c r="B4" s="98" t="s">
        <v>4555</v>
      </c>
      <c r="C4" s="3">
        <v>85.5</v>
      </c>
      <c r="D4" s="3">
        <v>12.39</v>
      </c>
      <c r="E4" s="3">
        <v>1.52</v>
      </c>
      <c r="H4" s="3">
        <v>99.41</v>
      </c>
    </row>
    <row r="5" spans="1:8" x14ac:dyDescent="0.15">
      <c r="A5" s="8">
        <v>3</v>
      </c>
      <c r="B5" s="98" t="s">
        <v>4554</v>
      </c>
      <c r="C5" s="3">
        <v>86</v>
      </c>
      <c r="D5" s="3">
        <v>11.72</v>
      </c>
      <c r="E5" s="3">
        <v>2.12</v>
      </c>
      <c r="H5" s="3">
        <v>99.84</v>
      </c>
    </row>
    <row r="6" spans="1:8" x14ac:dyDescent="0.15">
      <c r="A6" s="8">
        <v>4.0999999999999996</v>
      </c>
      <c r="B6" s="98" t="s">
        <v>4553</v>
      </c>
      <c r="C6" s="3">
        <v>85</v>
      </c>
      <c r="D6" s="3">
        <v>11.58</v>
      </c>
      <c r="E6" s="3">
        <v>3.09</v>
      </c>
      <c r="H6" s="3">
        <v>99.67</v>
      </c>
    </row>
    <row r="7" spans="1:8" x14ac:dyDescent="0.15">
      <c r="A7" s="8">
        <v>4.2</v>
      </c>
      <c r="B7" s="98" t="s">
        <v>4553</v>
      </c>
      <c r="C7" s="3">
        <v>84</v>
      </c>
      <c r="D7" s="3">
        <v>13.8</v>
      </c>
      <c r="E7" s="3">
        <v>1.77</v>
      </c>
      <c r="H7" s="3">
        <v>99.57</v>
      </c>
    </row>
    <row r="8" spans="1:8" x14ac:dyDescent="0.15">
      <c r="A8" s="8">
        <v>5</v>
      </c>
      <c r="B8" s="98" t="s">
        <v>4552</v>
      </c>
      <c r="C8" s="3">
        <v>85</v>
      </c>
      <c r="D8" s="3">
        <v>10.54</v>
      </c>
      <c r="E8" s="3">
        <v>3.82</v>
      </c>
      <c r="H8" s="3">
        <v>99.36</v>
      </c>
    </row>
    <row r="9" spans="1:8" x14ac:dyDescent="0.15">
      <c r="A9" s="8">
        <v>6.1</v>
      </c>
      <c r="B9" s="98" t="s">
        <v>4551</v>
      </c>
      <c r="C9" s="3">
        <v>86</v>
      </c>
      <c r="D9" s="3">
        <v>11.94</v>
      </c>
      <c r="E9" s="3">
        <v>1.6</v>
      </c>
      <c r="H9" s="3">
        <v>99.54</v>
      </c>
    </row>
    <row r="10" spans="1:8" x14ac:dyDescent="0.15">
      <c r="A10" s="8">
        <v>6.2</v>
      </c>
      <c r="B10" s="98" t="s">
        <v>4551</v>
      </c>
      <c r="C10" s="3">
        <v>86</v>
      </c>
      <c r="D10" s="3">
        <v>11.34</v>
      </c>
      <c r="E10" s="3">
        <v>1.4</v>
      </c>
      <c r="H10" s="3">
        <v>98.74</v>
      </c>
    </row>
    <row r="11" spans="1:8" x14ac:dyDescent="0.15">
      <c r="A11" s="8">
        <v>7</v>
      </c>
      <c r="B11" s="98" t="s">
        <v>4550</v>
      </c>
      <c r="C11" s="3">
        <v>88</v>
      </c>
      <c r="D11" s="3">
        <v>10.14</v>
      </c>
      <c r="E11" s="3">
        <v>1.43</v>
      </c>
      <c r="H11" s="3">
        <v>99.57</v>
      </c>
    </row>
    <row r="12" spans="1:8" x14ac:dyDescent="0.15">
      <c r="A12" s="8">
        <v>8</v>
      </c>
      <c r="B12" s="98" t="s">
        <v>4549</v>
      </c>
      <c r="C12" s="3">
        <v>85</v>
      </c>
      <c r="D12" s="3">
        <v>13.75</v>
      </c>
      <c r="E12" s="3">
        <v>0.27</v>
      </c>
      <c r="H12" s="3">
        <v>99.02</v>
      </c>
    </row>
    <row r="13" spans="1:8" x14ac:dyDescent="0.15">
      <c r="A13" s="8">
        <v>9</v>
      </c>
      <c r="B13" s="98" t="s">
        <v>4548</v>
      </c>
      <c r="C13" s="3">
        <v>72</v>
      </c>
      <c r="D13" s="3">
        <v>12.77</v>
      </c>
      <c r="E13" s="3">
        <v>14.48</v>
      </c>
      <c r="H13" s="3">
        <v>99.25</v>
      </c>
    </row>
    <row r="14" spans="1:8" x14ac:dyDescent="0.15">
      <c r="A14" s="8">
        <v>10</v>
      </c>
      <c r="B14" s="98" t="s">
        <v>4548</v>
      </c>
      <c r="C14" s="3">
        <v>90</v>
      </c>
      <c r="D14" s="3">
        <v>9.8699999999999992</v>
      </c>
      <c r="E14" s="3">
        <v>0.13</v>
      </c>
      <c r="H14" s="3">
        <v>100</v>
      </c>
    </row>
    <row r="15" spans="1:8" x14ac:dyDescent="0.15">
      <c r="A15" s="8">
        <v>11</v>
      </c>
      <c r="B15" s="98" t="s">
        <v>4548</v>
      </c>
      <c r="C15" s="3">
        <v>74.540000000000006</v>
      </c>
      <c r="D15" s="3">
        <v>14.31</v>
      </c>
      <c r="E15" s="3">
        <v>10.67</v>
      </c>
      <c r="F15" s="3">
        <v>0.15</v>
      </c>
      <c r="G15" s="3">
        <v>0.3</v>
      </c>
      <c r="H15" s="3">
        <v>99.97</v>
      </c>
    </row>
    <row r="16" spans="1:8" x14ac:dyDescent="0.15">
      <c r="A16" s="8">
        <v>14</v>
      </c>
      <c r="B16" s="98" t="s">
        <v>4546</v>
      </c>
      <c r="C16" s="3">
        <v>89</v>
      </c>
      <c r="D16" s="3">
        <v>10.31</v>
      </c>
      <c r="E16" s="3">
        <v>0.22</v>
      </c>
      <c r="H16" s="3">
        <v>99.53</v>
      </c>
    </row>
    <row r="17" spans="1:8" x14ac:dyDescent="0.15">
      <c r="A17" s="8">
        <v>21</v>
      </c>
      <c r="B17" s="98" t="s">
        <v>4545</v>
      </c>
      <c r="C17" s="3">
        <v>67.510000000000005</v>
      </c>
      <c r="D17" s="3">
        <v>5</v>
      </c>
      <c r="E17" s="3">
        <v>24.03</v>
      </c>
      <c r="F17" s="3">
        <v>0.25</v>
      </c>
      <c r="G17" s="3">
        <v>0.06</v>
      </c>
      <c r="H17" s="3">
        <v>96.85</v>
      </c>
    </row>
    <row r="19" spans="1:8" x14ac:dyDescent="0.15">
      <c r="C19" s="2" t="s">
        <v>2161</v>
      </c>
      <c r="D19" s="2" t="s">
        <v>4557</v>
      </c>
      <c r="E19" s="2" t="s">
        <v>2171</v>
      </c>
      <c r="F19" s="2" t="s">
        <v>4558</v>
      </c>
    </row>
    <row r="20" spans="1:8" x14ac:dyDescent="0.15">
      <c r="A20" s="8">
        <v>12</v>
      </c>
      <c r="B20" s="98" t="s">
        <v>4547</v>
      </c>
      <c r="C20" s="3">
        <v>95</v>
      </c>
      <c r="D20" s="3">
        <v>4.1689999999999996</v>
      </c>
      <c r="E20" s="3">
        <v>0.84</v>
      </c>
      <c r="F20" s="100" t="s">
        <v>56</v>
      </c>
      <c r="H20" s="3">
        <v>99.168999999999997</v>
      </c>
    </row>
    <row r="21" spans="1:8" x14ac:dyDescent="0.15">
      <c r="A21" s="8">
        <v>13</v>
      </c>
      <c r="B21" s="98" t="s">
        <v>4547</v>
      </c>
      <c r="C21" s="3">
        <v>96</v>
      </c>
      <c r="D21" s="3">
        <v>3.57</v>
      </c>
      <c r="E21" s="3">
        <v>0.72</v>
      </c>
      <c r="F21" s="100" t="s">
        <v>56</v>
      </c>
      <c r="H21" s="3">
        <v>99.57</v>
      </c>
    </row>
    <row r="23" spans="1:8" x14ac:dyDescent="0.15">
      <c r="A23" s="16" t="s">
        <v>4559</v>
      </c>
      <c r="C23" s="2" t="s">
        <v>2161</v>
      </c>
      <c r="D23" s="2" t="s">
        <v>2162</v>
      </c>
      <c r="E23" s="2" t="s">
        <v>2164</v>
      </c>
      <c r="F23" s="2" t="s">
        <v>2163</v>
      </c>
      <c r="G23" s="100" t="s">
        <v>2166</v>
      </c>
    </row>
    <row r="24" spans="1:8" x14ac:dyDescent="0.15">
      <c r="A24" s="18" t="s">
        <v>4560</v>
      </c>
      <c r="B24" s="98" t="s">
        <v>4564</v>
      </c>
      <c r="C24" s="3">
        <v>81.39</v>
      </c>
      <c r="D24" s="3">
        <v>11.61</v>
      </c>
      <c r="E24" s="3">
        <v>5.03</v>
      </c>
      <c r="F24" s="3">
        <v>1.39</v>
      </c>
      <c r="H24" s="3">
        <v>99.42</v>
      </c>
    </row>
    <row r="25" spans="1:8" x14ac:dyDescent="0.15">
      <c r="A25" s="18" t="s">
        <v>4561</v>
      </c>
      <c r="B25" s="98" t="s">
        <v>4565</v>
      </c>
      <c r="C25" s="3">
        <v>84.29</v>
      </c>
      <c r="D25" s="3">
        <v>11.24</v>
      </c>
      <c r="E25" s="3">
        <v>4.0999999999999996</v>
      </c>
      <c r="F25" s="3">
        <v>0.37</v>
      </c>
      <c r="H25" s="3">
        <v>100</v>
      </c>
    </row>
    <row r="26" spans="1:8" x14ac:dyDescent="0.15">
      <c r="A26" s="18" t="s">
        <v>4562</v>
      </c>
      <c r="B26" s="98" t="s">
        <v>4566</v>
      </c>
      <c r="C26" s="3">
        <v>81.819999999999993</v>
      </c>
      <c r="D26" s="3">
        <v>10.31</v>
      </c>
      <c r="E26" s="3">
        <v>5.84</v>
      </c>
      <c r="F26" s="3">
        <v>1.51</v>
      </c>
      <c r="H26" s="3">
        <v>99.48</v>
      </c>
    </row>
    <row r="27" spans="1:8" x14ac:dyDescent="0.15">
      <c r="A27" s="18" t="s">
        <v>4563</v>
      </c>
      <c r="B27" s="98" t="s">
        <v>4567</v>
      </c>
      <c r="C27" s="3">
        <v>83.23</v>
      </c>
      <c r="D27" s="3">
        <v>12.5</v>
      </c>
      <c r="E27" s="3">
        <v>3.61</v>
      </c>
      <c r="F27" s="3">
        <v>0.37</v>
      </c>
      <c r="H27" s="3">
        <v>99.71</v>
      </c>
    </row>
    <row r="29" spans="1:8" x14ac:dyDescent="0.15">
      <c r="B29" s="98" t="s">
        <v>4568</v>
      </c>
      <c r="C29" s="3">
        <v>84.02</v>
      </c>
      <c r="D29" s="3">
        <v>15.12</v>
      </c>
      <c r="E29" s="3">
        <v>0.8</v>
      </c>
      <c r="H29" s="3">
        <v>99.94</v>
      </c>
    </row>
    <row r="30" spans="1:8" x14ac:dyDescent="0.15">
      <c r="B30" s="98" t="s">
        <v>4569</v>
      </c>
      <c r="C30" s="3">
        <v>87</v>
      </c>
      <c r="D30" s="3">
        <v>9.7200000000000006</v>
      </c>
      <c r="E30" s="3">
        <v>3</v>
      </c>
      <c r="G30" s="3">
        <v>0.46</v>
      </c>
      <c r="H30" s="3">
        <v>100.18</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K175"/>
  <sheetViews>
    <sheetView workbookViewId="0">
      <selection activeCell="A2" sqref="A2"/>
    </sheetView>
  </sheetViews>
  <sheetFormatPr baseColWidth="10" defaultColWidth="8.83203125" defaultRowHeight="13" x14ac:dyDescent="0.15"/>
  <cols>
    <col min="1" max="1" width="58.6640625" bestFit="1" customWidth="1"/>
    <col min="6" max="6" width="10.33203125" customWidth="1"/>
    <col min="7" max="7" width="11.1640625" bestFit="1" customWidth="1"/>
    <col min="8" max="8" width="10.5" customWidth="1"/>
    <col min="10" max="10" width="11.1640625" bestFit="1" customWidth="1"/>
  </cols>
  <sheetData>
    <row r="2" spans="1:8" ht="16" x14ac:dyDescent="0.2">
      <c r="A2" s="102" t="s">
        <v>5156</v>
      </c>
    </row>
    <row r="4" spans="1:8" x14ac:dyDescent="0.15">
      <c r="A4" t="s">
        <v>3566</v>
      </c>
    </row>
    <row r="5" spans="1:8" ht="16" x14ac:dyDescent="0.2">
      <c r="A5" s="82"/>
      <c r="B5" s="82" t="s">
        <v>2161</v>
      </c>
      <c r="C5" s="82" t="s">
        <v>2163</v>
      </c>
      <c r="D5" s="82" t="s">
        <v>2162</v>
      </c>
      <c r="E5" s="82" t="s">
        <v>2973</v>
      </c>
      <c r="F5" s="82" t="s">
        <v>2166</v>
      </c>
      <c r="G5" s="82" t="s">
        <v>1519</v>
      </c>
      <c r="H5" s="82" t="s">
        <v>1270</v>
      </c>
    </row>
    <row r="6" spans="1:8" x14ac:dyDescent="0.15">
      <c r="A6" t="s">
        <v>3567</v>
      </c>
      <c r="B6">
        <v>82.5</v>
      </c>
      <c r="C6">
        <v>17.5</v>
      </c>
      <c r="G6" t="s">
        <v>1532</v>
      </c>
      <c r="H6" t="s">
        <v>3568</v>
      </c>
    </row>
    <row r="7" spans="1:8" x14ac:dyDescent="0.15">
      <c r="A7" t="s">
        <v>3569</v>
      </c>
      <c r="B7">
        <v>72.2</v>
      </c>
      <c r="C7">
        <v>27.7</v>
      </c>
      <c r="G7" t="s">
        <v>1532</v>
      </c>
      <c r="H7" t="s">
        <v>3570</v>
      </c>
    </row>
    <row r="8" spans="1:8" x14ac:dyDescent="0.15">
      <c r="A8" t="s">
        <v>3571</v>
      </c>
      <c r="B8">
        <v>77.8</v>
      </c>
      <c r="C8">
        <v>22</v>
      </c>
      <c r="G8" t="s">
        <v>1520</v>
      </c>
      <c r="H8" t="s">
        <v>3572</v>
      </c>
    </row>
    <row r="9" spans="1:8" x14ac:dyDescent="0.15">
      <c r="A9" t="s">
        <v>3573</v>
      </c>
      <c r="B9">
        <v>80.099999999999994</v>
      </c>
      <c r="C9">
        <v>19.899999999999999</v>
      </c>
      <c r="G9" t="s">
        <v>1520</v>
      </c>
      <c r="H9" t="s">
        <v>3574</v>
      </c>
    </row>
    <row r="10" spans="1:8" x14ac:dyDescent="0.15">
      <c r="A10" t="s">
        <v>3575</v>
      </c>
      <c r="B10">
        <v>79.3</v>
      </c>
      <c r="C10">
        <v>20.7</v>
      </c>
      <c r="G10" t="s">
        <v>1520</v>
      </c>
      <c r="H10" t="s">
        <v>3576</v>
      </c>
    </row>
    <row r="11" spans="1:8" x14ac:dyDescent="0.15">
      <c r="A11" t="s">
        <v>3577</v>
      </c>
      <c r="B11">
        <v>81.400000000000006</v>
      </c>
      <c r="C11">
        <v>18.600000000000001</v>
      </c>
      <c r="G11" t="s">
        <v>2050</v>
      </c>
      <c r="H11" t="s">
        <v>3578</v>
      </c>
    </row>
    <row r="12" spans="1:8" x14ac:dyDescent="0.15">
      <c r="A12" t="s">
        <v>3579</v>
      </c>
      <c r="B12">
        <v>83.1</v>
      </c>
      <c r="C12">
        <v>15.4</v>
      </c>
      <c r="D12">
        <v>1.5</v>
      </c>
    </row>
    <row r="13" spans="1:8" x14ac:dyDescent="0.15">
      <c r="A13" t="s">
        <v>3580</v>
      </c>
      <c r="B13">
        <v>82.5</v>
      </c>
      <c r="C13">
        <v>16</v>
      </c>
      <c r="D13">
        <v>1.5</v>
      </c>
    </row>
    <row r="14" spans="1:8" x14ac:dyDescent="0.15">
      <c r="A14" t="s">
        <v>3573</v>
      </c>
      <c r="B14">
        <v>81.099999999999994</v>
      </c>
      <c r="C14">
        <v>17.8</v>
      </c>
      <c r="D14">
        <v>1.1000000000000001</v>
      </c>
      <c r="G14" t="s">
        <v>3235</v>
      </c>
      <c r="H14" t="s">
        <v>3581</v>
      </c>
    </row>
    <row r="15" spans="1:8" x14ac:dyDescent="0.15">
      <c r="A15" t="s">
        <v>3582</v>
      </c>
      <c r="B15">
        <v>80.8</v>
      </c>
      <c r="C15">
        <v>1.9</v>
      </c>
      <c r="D15">
        <v>9.4</v>
      </c>
      <c r="E15">
        <v>7.7</v>
      </c>
      <c r="G15" t="s">
        <v>3583</v>
      </c>
      <c r="H15" t="s">
        <v>3743</v>
      </c>
    </row>
    <row r="16" spans="1:8" x14ac:dyDescent="0.15">
      <c r="A16" t="s">
        <v>3584</v>
      </c>
      <c r="B16">
        <v>86</v>
      </c>
      <c r="C16">
        <v>10.6</v>
      </c>
      <c r="D16">
        <v>2.4</v>
      </c>
      <c r="F16">
        <v>1</v>
      </c>
      <c r="G16" t="s">
        <v>3585</v>
      </c>
      <c r="H16" t="s">
        <v>3586</v>
      </c>
    </row>
    <row r="17" spans="1:8" x14ac:dyDescent="0.15">
      <c r="A17" t="s">
        <v>3587</v>
      </c>
      <c r="B17">
        <v>75.400000000000006</v>
      </c>
      <c r="C17">
        <v>17.600000000000001</v>
      </c>
      <c r="D17">
        <v>2.9</v>
      </c>
      <c r="E17">
        <v>2.7</v>
      </c>
      <c r="F17">
        <v>1.3</v>
      </c>
      <c r="G17" t="s">
        <v>3585</v>
      </c>
      <c r="H17" t="s">
        <v>3588</v>
      </c>
    </row>
    <row r="18" spans="1:8" x14ac:dyDescent="0.15">
      <c r="A18" t="s">
        <v>3589</v>
      </c>
      <c r="B18">
        <v>85.3</v>
      </c>
      <c r="C18">
        <v>6.4</v>
      </c>
      <c r="D18">
        <v>2.4</v>
      </c>
      <c r="E18">
        <v>5.0999999999999996</v>
      </c>
      <c r="F18">
        <v>0.8</v>
      </c>
      <c r="G18" t="s">
        <v>3585</v>
      </c>
      <c r="H18" t="s">
        <v>3590</v>
      </c>
    </row>
    <row r="19" spans="1:8" x14ac:dyDescent="0.15">
      <c r="A19" t="s">
        <v>3591</v>
      </c>
      <c r="B19">
        <v>87.1</v>
      </c>
      <c r="C19">
        <v>10.9</v>
      </c>
      <c r="D19">
        <v>0.9</v>
      </c>
      <c r="E19">
        <v>0.7</v>
      </c>
      <c r="F19">
        <v>0.4</v>
      </c>
      <c r="G19" s="84" t="s">
        <v>3585</v>
      </c>
      <c r="H19" t="s">
        <v>3592</v>
      </c>
    </row>
    <row r="20" spans="1:8" x14ac:dyDescent="0.15">
      <c r="A20" t="s">
        <v>3593</v>
      </c>
      <c r="B20">
        <v>86.9</v>
      </c>
      <c r="C20">
        <v>10.9</v>
      </c>
      <c r="D20">
        <v>0.6</v>
      </c>
      <c r="E20">
        <v>1.1000000000000001</v>
      </c>
      <c r="F20">
        <v>1.2</v>
      </c>
      <c r="G20" t="s">
        <v>3594</v>
      </c>
      <c r="H20" t="s">
        <v>3595</v>
      </c>
    </row>
    <row r="21" spans="1:8" x14ac:dyDescent="0.15">
      <c r="A21" t="s">
        <v>3596</v>
      </c>
      <c r="B21">
        <v>88.6</v>
      </c>
      <c r="C21">
        <v>7.6</v>
      </c>
      <c r="D21">
        <v>1.8</v>
      </c>
      <c r="E21">
        <v>2.2000000000000002</v>
      </c>
      <c r="F21">
        <v>0.3</v>
      </c>
      <c r="G21" t="s">
        <v>3594</v>
      </c>
      <c r="H21" t="s">
        <v>3595</v>
      </c>
    </row>
    <row r="23" spans="1:8" x14ac:dyDescent="0.15">
      <c r="A23" t="s">
        <v>3597</v>
      </c>
    </row>
    <row r="24" spans="1:8" ht="16" x14ac:dyDescent="0.2">
      <c r="A24" s="82" t="s">
        <v>3598</v>
      </c>
      <c r="B24" s="82" t="s">
        <v>2161</v>
      </c>
      <c r="C24" s="82" t="s">
        <v>2162</v>
      </c>
      <c r="D24" s="82" t="s">
        <v>2164</v>
      </c>
      <c r="E24" s="82" t="s">
        <v>2166</v>
      </c>
      <c r="F24" s="82" t="s">
        <v>1519</v>
      </c>
      <c r="G24" s="82" t="s">
        <v>1270</v>
      </c>
    </row>
    <row r="25" spans="1:8" x14ac:dyDescent="0.15">
      <c r="A25" t="s">
        <v>3599</v>
      </c>
      <c r="B25">
        <v>94.2</v>
      </c>
      <c r="C25">
        <v>5.5</v>
      </c>
      <c r="E25">
        <v>0.3</v>
      </c>
      <c r="F25" t="s">
        <v>3235</v>
      </c>
      <c r="G25">
        <v>1</v>
      </c>
      <c r="H25" t="s">
        <v>3600</v>
      </c>
    </row>
    <row r="26" spans="1:8" x14ac:dyDescent="0.15">
      <c r="A26" t="s">
        <v>3601</v>
      </c>
      <c r="B26">
        <v>86.8</v>
      </c>
      <c r="C26">
        <v>13</v>
      </c>
      <c r="F26" t="s">
        <v>3235</v>
      </c>
      <c r="G26">
        <v>1</v>
      </c>
      <c r="H26" t="s">
        <v>3602</v>
      </c>
    </row>
    <row r="27" spans="1:8" x14ac:dyDescent="0.15">
      <c r="A27" t="s">
        <v>3603</v>
      </c>
      <c r="B27">
        <v>88.5</v>
      </c>
      <c r="C27">
        <v>10</v>
      </c>
      <c r="D27">
        <v>1.5</v>
      </c>
      <c r="F27" t="s">
        <v>1259</v>
      </c>
      <c r="G27">
        <v>2</v>
      </c>
      <c r="H27" t="s">
        <v>3604</v>
      </c>
    </row>
    <row r="28" spans="1:8" x14ac:dyDescent="0.15">
      <c r="A28" t="s">
        <v>2924</v>
      </c>
      <c r="B28">
        <v>88</v>
      </c>
      <c r="C28">
        <v>11.4</v>
      </c>
      <c r="F28" t="s">
        <v>3605</v>
      </c>
      <c r="G28">
        <v>2</v>
      </c>
      <c r="H28" t="s">
        <v>3606</v>
      </c>
    </row>
    <row r="29" spans="1:8" x14ac:dyDescent="0.15">
      <c r="A29" t="s">
        <v>3601</v>
      </c>
      <c r="B29">
        <v>96</v>
      </c>
      <c r="C29">
        <v>3.3</v>
      </c>
      <c r="D29">
        <v>0.7</v>
      </c>
      <c r="F29" t="s">
        <v>3607</v>
      </c>
      <c r="G29">
        <v>2</v>
      </c>
      <c r="H29" t="s">
        <v>3608</v>
      </c>
    </row>
    <row r="30" spans="1:8" x14ac:dyDescent="0.15">
      <c r="A30" t="s">
        <v>3601</v>
      </c>
      <c r="B30">
        <v>86.8</v>
      </c>
      <c r="C30">
        <v>10.199999999999999</v>
      </c>
      <c r="D30">
        <v>2.2999999999999998</v>
      </c>
      <c r="F30" t="s">
        <v>3609</v>
      </c>
      <c r="G30">
        <v>2</v>
      </c>
      <c r="H30" t="s">
        <v>3610</v>
      </c>
    </row>
    <row r="31" spans="1:8" x14ac:dyDescent="0.15">
      <c r="A31" t="s">
        <v>3611</v>
      </c>
      <c r="B31">
        <v>87.9</v>
      </c>
      <c r="C31">
        <v>11.6</v>
      </c>
      <c r="E31">
        <v>0.3</v>
      </c>
      <c r="F31" t="s">
        <v>1258</v>
      </c>
      <c r="G31">
        <v>2</v>
      </c>
      <c r="H31" t="s">
        <v>3612</v>
      </c>
    </row>
    <row r="32" spans="1:8" x14ac:dyDescent="0.15">
      <c r="A32" t="s">
        <v>3613</v>
      </c>
      <c r="B32" s="83">
        <v>8.8000000000000007</v>
      </c>
      <c r="C32">
        <v>9.6</v>
      </c>
      <c r="E32">
        <v>1.2</v>
      </c>
      <c r="F32" s="84" t="s">
        <v>3614</v>
      </c>
      <c r="G32">
        <v>2</v>
      </c>
      <c r="H32" t="s">
        <v>3615</v>
      </c>
    </row>
    <row r="33" spans="1:8" x14ac:dyDescent="0.15">
      <c r="A33" t="s">
        <v>3616</v>
      </c>
      <c r="B33">
        <v>78.900000000000006</v>
      </c>
      <c r="C33">
        <v>11</v>
      </c>
      <c r="F33" t="s">
        <v>1520</v>
      </c>
      <c r="G33">
        <v>3</v>
      </c>
      <c r="H33" t="s">
        <v>3617</v>
      </c>
    </row>
    <row r="34" spans="1:8" ht="16" x14ac:dyDescent="0.15">
      <c r="A34" t="s">
        <v>3618</v>
      </c>
      <c r="B34" s="83">
        <v>31.5</v>
      </c>
      <c r="C34">
        <v>18.100000000000001</v>
      </c>
      <c r="F34" t="s">
        <v>1542</v>
      </c>
      <c r="H34" s="85" t="s">
        <v>3619</v>
      </c>
    </row>
    <row r="35" spans="1:8" x14ac:dyDescent="0.15">
      <c r="A35" t="s">
        <v>3620</v>
      </c>
      <c r="B35" s="83">
        <v>86.4</v>
      </c>
      <c r="C35">
        <v>7.1</v>
      </c>
      <c r="D35">
        <v>16.5</v>
      </c>
      <c r="F35" t="s">
        <v>1259</v>
      </c>
      <c r="G35">
        <v>2</v>
      </c>
      <c r="H35" t="s">
        <v>3621</v>
      </c>
    </row>
    <row r="36" spans="1:8" ht="16" x14ac:dyDescent="0.2">
      <c r="A36" t="s">
        <v>3620</v>
      </c>
      <c r="B36">
        <v>86.6</v>
      </c>
      <c r="C36">
        <v>10.8</v>
      </c>
      <c r="D36">
        <v>5.5</v>
      </c>
      <c r="F36" t="s">
        <v>3609</v>
      </c>
      <c r="G36">
        <v>2</v>
      </c>
      <c r="H36" t="s">
        <v>3622</v>
      </c>
    </row>
    <row r="38" spans="1:8" ht="16" x14ac:dyDescent="0.2">
      <c r="A38" s="82" t="s">
        <v>3623</v>
      </c>
    </row>
    <row r="39" spans="1:8" ht="16" x14ac:dyDescent="0.2">
      <c r="A39" t="s">
        <v>3624</v>
      </c>
      <c r="B39" t="s">
        <v>3625</v>
      </c>
      <c r="C39" t="s">
        <v>3626</v>
      </c>
      <c r="D39" t="s">
        <v>3627</v>
      </c>
      <c r="F39" t="s">
        <v>2050</v>
      </c>
      <c r="G39">
        <v>4</v>
      </c>
      <c r="H39" t="s">
        <v>3628</v>
      </c>
    </row>
    <row r="40" spans="1:8" x14ac:dyDescent="0.15">
      <c r="A40" t="s">
        <v>3629</v>
      </c>
      <c r="F40" t="s">
        <v>3235</v>
      </c>
      <c r="G40">
        <v>1</v>
      </c>
      <c r="H40" t="s">
        <v>3630</v>
      </c>
    </row>
    <row r="41" spans="1:8" x14ac:dyDescent="0.15">
      <c r="A41" t="s">
        <v>3631</v>
      </c>
      <c r="B41">
        <v>87.6</v>
      </c>
      <c r="C41">
        <v>6.1</v>
      </c>
      <c r="D41">
        <v>6.1</v>
      </c>
    </row>
    <row r="42" spans="1:8" x14ac:dyDescent="0.15">
      <c r="A42" t="s">
        <v>3632</v>
      </c>
      <c r="B42">
        <v>91</v>
      </c>
      <c r="C42">
        <v>9</v>
      </c>
      <c r="F42" t="s">
        <v>1520</v>
      </c>
      <c r="H42" t="s">
        <v>3633</v>
      </c>
    </row>
    <row r="43" spans="1:8" x14ac:dyDescent="0.15">
      <c r="A43" t="s">
        <v>3634</v>
      </c>
      <c r="B43">
        <v>97.7</v>
      </c>
      <c r="C43">
        <v>2.2999999999999998</v>
      </c>
      <c r="F43" t="s">
        <v>1520</v>
      </c>
      <c r="H43" t="s">
        <v>3635</v>
      </c>
    </row>
    <row r="44" spans="1:8" x14ac:dyDescent="0.15">
      <c r="A44" t="s">
        <v>3636</v>
      </c>
      <c r="B44">
        <v>86</v>
      </c>
      <c r="C44">
        <v>14</v>
      </c>
      <c r="F44" t="s">
        <v>1520</v>
      </c>
      <c r="H44" t="s">
        <v>3637</v>
      </c>
    </row>
    <row r="45" spans="1:8" x14ac:dyDescent="0.15">
      <c r="A45" t="s">
        <v>3638</v>
      </c>
      <c r="B45">
        <v>90</v>
      </c>
      <c r="C45">
        <v>10</v>
      </c>
      <c r="F45" t="s">
        <v>3639</v>
      </c>
      <c r="G45">
        <v>5</v>
      </c>
      <c r="H45" t="s">
        <v>3640</v>
      </c>
    </row>
    <row r="46" spans="1:8" x14ac:dyDescent="0.15">
      <c r="A46" t="s">
        <v>3641</v>
      </c>
      <c r="B46">
        <v>37.200000000000003</v>
      </c>
      <c r="C46">
        <v>18.8</v>
      </c>
      <c r="D46">
        <v>44</v>
      </c>
      <c r="F46" t="s">
        <v>2050</v>
      </c>
      <c r="G46">
        <v>5</v>
      </c>
      <c r="H46" t="s">
        <v>3642</v>
      </c>
    </row>
    <row r="47" spans="1:8" x14ac:dyDescent="0.15">
      <c r="B47">
        <v>45.1</v>
      </c>
      <c r="C47">
        <v>14</v>
      </c>
      <c r="D47">
        <v>40.9</v>
      </c>
      <c r="H47" t="s">
        <v>3643</v>
      </c>
    </row>
    <row r="48" spans="1:8" x14ac:dyDescent="0.15">
      <c r="B48">
        <v>69.3</v>
      </c>
      <c r="C48" s="83">
        <v>28.8</v>
      </c>
      <c r="D48">
        <v>9.9</v>
      </c>
      <c r="H48" t="s">
        <v>3644</v>
      </c>
    </row>
    <row r="49" spans="1:8" x14ac:dyDescent="0.15">
      <c r="B49">
        <v>72</v>
      </c>
      <c r="D49">
        <v>28</v>
      </c>
      <c r="H49" t="s">
        <v>3645</v>
      </c>
    </row>
    <row r="50" spans="1:8" x14ac:dyDescent="0.15">
      <c r="A50" t="s">
        <v>3646</v>
      </c>
      <c r="B50">
        <v>75.5</v>
      </c>
      <c r="C50">
        <v>23.5</v>
      </c>
      <c r="D50">
        <v>0.5</v>
      </c>
      <c r="F50" t="s">
        <v>2039</v>
      </c>
      <c r="H50" t="s">
        <v>3647</v>
      </c>
    </row>
    <row r="51" spans="1:8" x14ac:dyDescent="0.15">
      <c r="B51">
        <v>79.900000000000006</v>
      </c>
      <c r="C51" s="83">
        <v>17.7</v>
      </c>
      <c r="D51">
        <v>3.5</v>
      </c>
      <c r="H51" t="s">
        <v>3648</v>
      </c>
    </row>
    <row r="52" spans="1:8" x14ac:dyDescent="0.15">
      <c r="A52" t="s">
        <v>3649</v>
      </c>
      <c r="B52">
        <v>78.5</v>
      </c>
      <c r="C52">
        <v>21.5</v>
      </c>
      <c r="F52" t="s">
        <v>2050</v>
      </c>
      <c r="G52">
        <v>5</v>
      </c>
      <c r="H52" t="s">
        <v>3650</v>
      </c>
    </row>
    <row r="53" spans="1:8" x14ac:dyDescent="0.15">
      <c r="B53">
        <v>85.9</v>
      </c>
      <c r="C53">
        <v>14.1</v>
      </c>
      <c r="H53" t="s">
        <v>3651</v>
      </c>
    </row>
    <row r="55" spans="1:8" ht="16" x14ac:dyDescent="0.2">
      <c r="A55" s="82" t="s">
        <v>3652</v>
      </c>
    </row>
    <row r="56" spans="1:8" x14ac:dyDescent="0.15">
      <c r="A56" t="s">
        <v>3653</v>
      </c>
      <c r="B56">
        <v>84.5</v>
      </c>
      <c r="C56">
        <v>15.5</v>
      </c>
      <c r="F56" s="83" t="s">
        <v>3639</v>
      </c>
      <c r="G56">
        <v>5</v>
      </c>
    </row>
    <row r="57" spans="1:8" x14ac:dyDescent="0.15">
      <c r="A57" t="s">
        <v>3654</v>
      </c>
      <c r="B57">
        <v>84</v>
      </c>
      <c r="C57">
        <v>16</v>
      </c>
      <c r="F57" t="s">
        <v>1544</v>
      </c>
      <c r="G57">
        <v>6</v>
      </c>
      <c r="H57" t="s">
        <v>3655</v>
      </c>
    </row>
    <row r="58" spans="1:8" x14ac:dyDescent="0.15">
      <c r="A58" t="s">
        <v>3656</v>
      </c>
      <c r="B58">
        <v>89</v>
      </c>
      <c r="C58">
        <v>11</v>
      </c>
      <c r="F58" t="s">
        <v>1520</v>
      </c>
      <c r="H58" t="s">
        <v>3657</v>
      </c>
    </row>
    <row r="59" spans="1:8" x14ac:dyDescent="0.15">
      <c r="A59" t="s">
        <v>3658</v>
      </c>
      <c r="B59">
        <v>88</v>
      </c>
      <c r="C59">
        <v>12</v>
      </c>
      <c r="F59" t="s">
        <v>3659</v>
      </c>
      <c r="G59">
        <v>7</v>
      </c>
      <c r="H59" t="s">
        <v>3660</v>
      </c>
    </row>
    <row r="60" spans="1:8" x14ac:dyDescent="0.15">
      <c r="A60" t="s">
        <v>3661</v>
      </c>
      <c r="B60">
        <v>84.8</v>
      </c>
      <c r="C60">
        <v>15.2</v>
      </c>
      <c r="F60" t="s">
        <v>3659</v>
      </c>
      <c r="H60" t="s">
        <v>3662</v>
      </c>
    </row>
    <row r="61" spans="1:8" x14ac:dyDescent="0.15">
      <c r="A61" t="s">
        <v>3663</v>
      </c>
      <c r="B61">
        <v>85</v>
      </c>
      <c r="C61">
        <v>15</v>
      </c>
      <c r="H61" t="s">
        <v>3664</v>
      </c>
    </row>
    <row r="62" spans="1:8" x14ac:dyDescent="0.15">
      <c r="A62" t="s">
        <v>3665</v>
      </c>
      <c r="B62">
        <v>87</v>
      </c>
      <c r="C62">
        <v>13</v>
      </c>
      <c r="F62" t="s">
        <v>1520</v>
      </c>
      <c r="H62" t="s">
        <v>3666</v>
      </c>
    </row>
    <row r="63" spans="1:8" x14ac:dyDescent="0.15">
      <c r="A63" t="s">
        <v>3667</v>
      </c>
      <c r="B63">
        <v>90.3</v>
      </c>
      <c r="C63">
        <v>9.6999999999999993</v>
      </c>
      <c r="F63" t="s">
        <v>3659</v>
      </c>
      <c r="H63" t="s">
        <v>3668</v>
      </c>
    </row>
    <row r="64" spans="1:8" x14ac:dyDescent="0.15">
      <c r="A64" t="s">
        <v>3669</v>
      </c>
      <c r="B64">
        <v>90</v>
      </c>
      <c r="C64">
        <v>10</v>
      </c>
      <c r="F64" t="s">
        <v>3659</v>
      </c>
      <c r="H64" t="s">
        <v>3670</v>
      </c>
    </row>
    <row r="65" spans="1:11" x14ac:dyDescent="0.15">
      <c r="A65" t="s">
        <v>3671</v>
      </c>
      <c r="B65">
        <v>92</v>
      </c>
      <c r="C65">
        <v>8</v>
      </c>
      <c r="F65" t="s">
        <v>3659</v>
      </c>
      <c r="H65" t="s">
        <v>3672</v>
      </c>
    </row>
    <row r="66" spans="1:11" x14ac:dyDescent="0.15">
      <c r="A66" t="s">
        <v>3673</v>
      </c>
      <c r="B66">
        <v>92.4</v>
      </c>
      <c r="C66">
        <v>7.2</v>
      </c>
      <c r="F66" t="s">
        <v>3674</v>
      </c>
      <c r="H66" s="80" t="s">
        <v>2512</v>
      </c>
    </row>
    <row r="68" spans="1:11" x14ac:dyDescent="0.15">
      <c r="A68" t="s">
        <v>3675</v>
      </c>
    </row>
    <row r="69" spans="1:11" x14ac:dyDescent="0.15">
      <c r="A69" t="s">
        <v>3676</v>
      </c>
    </row>
    <row r="70" spans="1:11" x14ac:dyDescent="0.15">
      <c r="A70" t="s">
        <v>3677</v>
      </c>
    </row>
    <row r="71" spans="1:11" x14ac:dyDescent="0.15">
      <c r="A71" t="s">
        <v>3678</v>
      </c>
    </row>
    <row r="72" spans="1:11" x14ac:dyDescent="0.15">
      <c r="A72" t="s">
        <v>3679</v>
      </c>
    </row>
    <row r="73" spans="1:11" x14ac:dyDescent="0.15">
      <c r="A73" t="s">
        <v>3680</v>
      </c>
    </row>
    <row r="74" spans="1:11" x14ac:dyDescent="0.15">
      <c r="A74" t="s">
        <v>3681</v>
      </c>
    </row>
    <row r="76" spans="1:11" x14ac:dyDescent="0.15">
      <c r="A76" s="80" t="s">
        <v>3682</v>
      </c>
    </row>
    <row r="77" spans="1:11" x14ac:dyDescent="0.15">
      <c r="B77" s="1" t="s">
        <v>2161</v>
      </c>
      <c r="C77" s="1" t="s">
        <v>2162</v>
      </c>
      <c r="D77" s="1" t="s">
        <v>2164</v>
      </c>
      <c r="E77" s="1" t="s">
        <v>2166</v>
      </c>
      <c r="F77" s="1" t="s">
        <v>2165</v>
      </c>
      <c r="G77" s="1" t="s">
        <v>2168</v>
      </c>
      <c r="H77" s="1" t="s">
        <v>1519</v>
      </c>
      <c r="I77" s="1" t="s">
        <v>1270</v>
      </c>
      <c r="K77" s="1" t="s">
        <v>1270</v>
      </c>
    </row>
    <row r="78" spans="1:11" x14ac:dyDescent="0.15">
      <c r="A78" t="s">
        <v>3683</v>
      </c>
      <c r="B78">
        <v>92.6</v>
      </c>
      <c r="C78">
        <v>6.3</v>
      </c>
      <c r="E78">
        <v>1</v>
      </c>
      <c r="H78" t="s">
        <v>3684</v>
      </c>
      <c r="I78">
        <v>1</v>
      </c>
      <c r="K78" t="s">
        <v>3714</v>
      </c>
    </row>
    <row r="79" spans="1:11" x14ac:dyDescent="0.15">
      <c r="A79" t="s">
        <v>3685</v>
      </c>
      <c r="B79">
        <v>85.4</v>
      </c>
      <c r="C79">
        <v>12.1</v>
      </c>
      <c r="D79">
        <v>1.1000000000000001</v>
      </c>
      <c r="E79">
        <v>0.6</v>
      </c>
      <c r="H79" t="s">
        <v>3684</v>
      </c>
      <c r="I79">
        <v>1</v>
      </c>
      <c r="K79" t="s">
        <v>3715</v>
      </c>
    </row>
    <row r="80" spans="1:11" x14ac:dyDescent="0.15">
      <c r="A80" t="s">
        <v>3686</v>
      </c>
      <c r="B80">
        <v>91.9</v>
      </c>
      <c r="C80">
        <v>6.9</v>
      </c>
      <c r="E80">
        <v>0.4</v>
      </c>
      <c r="H80" t="s">
        <v>3684</v>
      </c>
      <c r="I80">
        <v>1</v>
      </c>
      <c r="K80" t="s">
        <v>3716</v>
      </c>
    </row>
    <row r="81" spans="1:11" x14ac:dyDescent="0.15">
      <c r="A81" t="s">
        <v>3687</v>
      </c>
      <c r="B81">
        <v>90.6</v>
      </c>
      <c r="C81">
        <v>8.1999999999999993</v>
      </c>
      <c r="E81">
        <v>0.3</v>
      </c>
      <c r="H81" t="s">
        <v>3684</v>
      </c>
      <c r="K81" t="s">
        <v>3717</v>
      </c>
    </row>
    <row r="82" spans="1:11" x14ac:dyDescent="0.15">
      <c r="A82" t="s">
        <v>3688</v>
      </c>
      <c r="B82">
        <v>94.6</v>
      </c>
      <c r="C82">
        <v>4.3</v>
      </c>
      <c r="E82">
        <v>0.4</v>
      </c>
      <c r="F82">
        <v>1.7</v>
      </c>
      <c r="H82" t="s">
        <v>2430</v>
      </c>
      <c r="I82">
        <v>1</v>
      </c>
      <c r="K82" t="s">
        <v>3722</v>
      </c>
    </row>
    <row r="83" spans="1:11" x14ac:dyDescent="0.15">
      <c r="A83" t="s">
        <v>3689</v>
      </c>
      <c r="B83">
        <v>94.7</v>
      </c>
      <c r="C83">
        <v>4.7</v>
      </c>
      <c r="E83">
        <v>0.3</v>
      </c>
      <c r="H83" t="s">
        <v>2484</v>
      </c>
      <c r="I83">
        <v>2</v>
      </c>
      <c r="K83" t="s">
        <v>3721</v>
      </c>
    </row>
    <row r="84" spans="1:11" x14ac:dyDescent="0.15">
      <c r="A84" t="s">
        <v>3691</v>
      </c>
      <c r="B84">
        <v>92.4</v>
      </c>
      <c r="C84">
        <v>5.2</v>
      </c>
      <c r="E84">
        <v>0.4</v>
      </c>
      <c r="G84">
        <v>1.4</v>
      </c>
      <c r="H84" t="s">
        <v>2484</v>
      </c>
      <c r="J84" t="s">
        <v>3690</v>
      </c>
      <c r="K84" t="s">
        <v>3718</v>
      </c>
    </row>
    <row r="85" spans="1:11" x14ac:dyDescent="0.15">
      <c r="A85" t="s">
        <v>3692</v>
      </c>
      <c r="B85">
        <v>87.1</v>
      </c>
      <c r="C85">
        <v>11.6</v>
      </c>
      <c r="E85">
        <v>0.2</v>
      </c>
      <c r="H85" t="s">
        <v>2484</v>
      </c>
      <c r="J85" t="s">
        <v>3690</v>
      </c>
      <c r="K85" t="s">
        <v>3719</v>
      </c>
    </row>
    <row r="86" spans="1:11" x14ac:dyDescent="0.15">
      <c r="A86" t="s">
        <v>3693</v>
      </c>
      <c r="B86">
        <v>92.5</v>
      </c>
      <c r="C86">
        <v>6.1</v>
      </c>
      <c r="E86">
        <v>0.5</v>
      </c>
      <c r="H86" t="s">
        <v>2484</v>
      </c>
      <c r="J86" t="s">
        <v>3694</v>
      </c>
      <c r="K86" t="s">
        <v>3720</v>
      </c>
    </row>
    <row r="87" spans="1:11" x14ac:dyDescent="0.15">
      <c r="A87" t="s">
        <v>3695</v>
      </c>
      <c r="B87">
        <v>91.9</v>
      </c>
      <c r="C87">
        <v>6.7</v>
      </c>
      <c r="D87">
        <v>0.7</v>
      </c>
      <c r="E87">
        <v>0.3</v>
      </c>
      <c r="H87" t="s">
        <v>2051</v>
      </c>
      <c r="J87" t="s">
        <v>3690</v>
      </c>
      <c r="K87" t="s">
        <v>3723</v>
      </c>
    </row>
    <row r="88" spans="1:11" x14ac:dyDescent="0.15">
      <c r="A88" t="s">
        <v>3696</v>
      </c>
      <c r="B88">
        <v>100</v>
      </c>
      <c r="C88" t="s">
        <v>2148</v>
      </c>
      <c r="H88" s="83" t="s">
        <v>3697</v>
      </c>
    </row>
    <row r="89" spans="1:11" x14ac:dyDescent="0.15">
      <c r="A89" t="s">
        <v>3698</v>
      </c>
      <c r="B89">
        <v>83.3</v>
      </c>
      <c r="C89">
        <v>16.7</v>
      </c>
      <c r="D89" t="s">
        <v>2148</v>
      </c>
      <c r="H89" s="83" t="s">
        <v>3697</v>
      </c>
    </row>
    <row r="90" spans="1:11" x14ac:dyDescent="0.15">
      <c r="A90" t="s">
        <v>3699</v>
      </c>
      <c r="B90">
        <v>75</v>
      </c>
      <c r="C90">
        <v>25</v>
      </c>
      <c r="D90" t="s">
        <v>2148</v>
      </c>
      <c r="H90" s="83" t="s">
        <v>3697</v>
      </c>
    </row>
    <row r="91" spans="1:11" x14ac:dyDescent="0.15">
      <c r="A91" t="s">
        <v>3700</v>
      </c>
      <c r="B91">
        <v>85.2</v>
      </c>
      <c r="C91">
        <v>13.1</v>
      </c>
      <c r="D91">
        <v>1.1000000000000001</v>
      </c>
      <c r="H91" t="s">
        <v>3701</v>
      </c>
      <c r="I91">
        <v>3</v>
      </c>
      <c r="K91" t="s">
        <v>3724</v>
      </c>
    </row>
    <row r="92" spans="1:11" x14ac:dyDescent="0.15">
      <c r="A92" t="s">
        <v>3702</v>
      </c>
      <c r="B92">
        <v>79.400000000000006</v>
      </c>
      <c r="C92">
        <v>10.9</v>
      </c>
      <c r="D92">
        <v>9.1</v>
      </c>
      <c r="H92" t="s">
        <v>3701</v>
      </c>
      <c r="I92">
        <v>3</v>
      </c>
      <c r="K92" t="s">
        <v>3724</v>
      </c>
    </row>
    <row r="93" spans="1:11" x14ac:dyDescent="0.15">
      <c r="A93" t="s">
        <v>3703</v>
      </c>
      <c r="B93">
        <v>90.9</v>
      </c>
      <c r="C93">
        <v>9.1</v>
      </c>
      <c r="H93" t="s">
        <v>3701</v>
      </c>
      <c r="I93">
        <v>3</v>
      </c>
    </row>
    <row r="94" spans="1:11" x14ac:dyDescent="0.15">
      <c r="A94" t="s">
        <v>3704</v>
      </c>
      <c r="B94">
        <v>65</v>
      </c>
      <c r="F94">
        <v>35</v>
      </c>
      <c r="H94" t="s">
        <v>3705</v>
      </c>
      <c r="K94" t="s">
        <v>3725</v>
      </c>
    </row>
    <row r="96" spans="1:11" x14ac:dyDescent="0.15">
      <c r="A96" s="1" t="s">
        <v>3706</v>
      </c>
    </row>
    <row r="97" spans="1:5" x14ac:dyDescent="0.15">
      <c r="A97" t="s">
        <v>3707</v>
      </c>
      <c r="B97">
        <v>76.599999999999994</v>
      </c>
      <c r="C97">
        <v>22.2</v>
      </c>
    </row>
    <row r="98" spans="1:5" x14ac:dyDescent="0.15">
      <c r="A98" t="s">
        <v>3708</v>
      </c>
      <c r="B98">
        <v>94</v>
      </c>
      <c r="C98">
        <v>5.9</v>
      </c>
      <c r="E98">
        <v>0.1</v>
      </c>
    </row>
    <row r="99" spans="1:5" x14ac:dyDescent="0.15">
      <c r="A99" t="s">
        <v>3709</v>
      </c>
      <c r="B99">
        <v>84</v>
      </c>
      <c r="C99">
        <v>16</v>
      </c>
      <c r="E99" t="s">
        <v>2148</v>
      </c>
    </row>
    <row r="100" spans="1:5" x14ac:dyDescent="0.15">
      <c r="A100" t="s">
        <v>3709</v>
      </c>
      <c r="B100">
        <v>85.3</v>
      </c>
      <c r="C100">
        <v>14.7</v>
      </c>
    </row>
    <row r="101" spans="1:5" x14ac:dyDescent="0.15">
      <c r="A101" t="s">
        <v>3710</v>
      </c>
      <c r="B101">
        <v>100</v>
      </c>
      <c r="E101" t="s">
        <v>2148</v>
      </c>
    </row>
    <row r="104" spans="1:5" x14ac:dyDescent="0.15">
      <c r="A104" t="s">
        <v>3711</v>
      </c>
    </row>
    <row r="105" spans="1:5" x14ac:dyDescent="0.15">
      <c r="A105" t="s">
        <v>3712</v>
      </c>
    </row>
    <row r="106" spans="1:5" x14ac:dyDescent="0.15">
      <c r="A106" t="s">
        <v>3713</v>
      </c>
    </row>
    <row r="109" spans="1:5" x14ac:dyDescent="0.15">
      <c r="A109" t="s">
        <v>3726</v>
      </c>
    </row>
    <row r="111" spans="1:5" x14ac:dyDescent="0.15">
      <c r="A111" t="s">
        <v>3727</v>
      </c>
    </row>
    <row r="113" spans="1:5" x14ac:dyDescent="0.15">
      <c r="A113" s="1" t="s">
        <v>3728</v>
      </c>
      <c r="B113" s="1" t="s">
        <v>2161</v>
      </c>
      <c r="C113" s="1" t="s">
        <v>2163</v>
      </c>
      <c r="D113" s="1" t="s">
        <v>2162</v>
      </c>
      <c r="E113" s="1" t="s">
        <v>2164</v>
      </c>
    </row>
    <row r="115" spans="1:5" x14ac:dyDescent="0.15">
      <c r="A115" t="s">
        <v>3729</v>
      </c>
      <c r="B115">
        <v>78.47</v>
      </c>
      <c r="C115">
        <v>17.23</v>
      </c>
      <c r="D115">
        <v>2.87</v>
      </c>
      <c r="E115">
        <v>1.43</v>
      </c>
    </row>
    <row r="116" spans="1:5" x14ac:dyDescent="0.15">
      <c r="A116" t="s">
        <v>3730</v>
      </c>
      <c r="B116">
        <v>78.47</v>
      </c>
      <c r="C116">
        <v>17.23</v>
      </c>
      <c r="D116">
        <v>1.43</v>
      </c>
      <c r="E116">
        <v>2.87</v>
      </c>
    </row>
    <row r="118" spans="1:5" x14ac:dyDescent="0.15">
      <c r="A118" t="s">
        <v>3731</v>
      </c>
      <c r="B118">
        <v>91.4</v>
      </c>
      <c r="C118">
        <v>5.53</v>
      </c>
      <c r="D118">
        <v>1.7</v>
      </c>
      <c r="E118">
        <v>1.37</v>
      </c>
    </row>
    <row r="119" spans="1:5" x14ac:dyDescent="0.15">
      <c r="A119" t="s">
        <v>3732</v>
      </c>
    </row>
    <row r="120" spans="1:5" x14ac:dyDescent="0.15">
      <c r="A120" t="s">
        <v>3733</v>
      </c>
      <c r="B120">
        <v>91.22</v>
      </c>
      <c r="C120">
        <v>5.57</v>
      </c>
      <c r="D120">
        <v>1.78</v>
      </c>
      <c r="E120">
        <v>1.43</v>
      </c>
    </row>
    <row r="121" spans="1:5" x14ac:dyDescent="0.15">
      <c r="A121" t="s">
        <v>3734</v>
      </c>
      <c r="B121">
        <v>91.3</v>
      </c>
      <c r="C121">
        <v>6.09</v>
      </c>
      <c r="D121">
        <v>1</v>
      </c>
      <c r="E121">
        <v>1.61</v>
      </c>
    </row>
    <row r="122" spans="1:5" x14ac:dyDescent="0.15">
      <c r="A122" t="s">
        <v>3735</v>
      </c>
      <c r="B122">
        <v>91.68</v>
      </c>
      <c r="C122">
        <v>4.93</v>
      </c>
      <c r="D122">
        <v>2.3199999999999998</v>
      </c>
      <c r="E122">
        <v>1.07</v>
      </c>
    </row>
    <row r="124" spans="1:5" x14ac:dyDescent="0.15">
      <c r="A124" t="s">
        <v>3736</v>
      </c>
      <c r="B124">
        <v>82.45</v>
      </c>
      <c r="C124">
        <v>10.3</v>
      </c>
      <c r="D124">
        <v>4.0999999999999996</v>
      </c>
      <c r="E124">
        <v>3.15</v>
      </c>
    </row>
    <row r="125" spans="1:5" x14ac:dyDescent="0.15">
      <c r="A125" t="s">
        <v>3737</v>
      </c>
      <c r="B125">
        <v>84</v>
      </c>
      <c r="C125">
        <v>11</v>
      </c>
      <c r="D125">
        <v>2</v>
      </c>
      <c r="E125">
        <v>3</v>
      </c>
    </row>
    <row r="126" spans="1:5" x14ac:dyDescent="0.15">
      <c r="A126" t="s">
        <v>3738</v>
      </c>
      <c r="B126">
        <v>89.622</v>
      </c>
      <c r="C126">
        <v>4.2</v>
      </c>
      <c r="D126">
        <v>5.7</v>
      </c>
      <c r="E126">
        <v>0.48</v>
      </c>
    </row>
    <row r="127" spans="1:5" x14ac:dyDescent="0.15">
      <c r="A127" t="s">
        <v>3739</v>
      </c>
      <c r="B127">
        <v>83</v>
      </c>
      <c r="C127">
        <v>14</v>
      </c>
      <c r="D127">
        <v>2</v>
      </c>
      <c r="E127">
        <v>1</v>
      </c>
    </row>
    <row r="128" spans="1:5" x14ac:dyDescent="0.15">
      <c r="A128" t="s">
        <v>3740</v>
      </c>
      <c r="B128">
        <v>75</v>
      </c>
      <c r="C128">
        <v>20</v>
      </c>
      <c r="D128">
        <v>3</v>
      </c>
      <c r="E128">
        <v>2</v>
      </c>
    </row>
    <row r="129" spans="1:8" x14ac:dyDescent="0.15">
      <c r="A129" t="s">
        <v>3741</v>
      </c>
      <c r="B129">
        <v>89.2</v>
      </c>
      <c r="C129">
        <v>0.5</v>
      </c>
      <c r="D129">
        <v>10.199999999999999</v>
      </c>
      <c r="E129">
        <v>0.1</v>
      </c>
    </row>
    <row r="130" spans="1:8" x14ac:dyDescent="0.15">
      <c r="A130" t="s">
        <v>3742</v>
      </c>
      <c r="B130">
        <v>74</v>
      </c>
      <c r="C130">
        <v>10</v>
      </c>
      <c r="D130">
        <v>1</v>
      </c>
      <c r="E130">
        <v>15</v>
      </c>
    </row>
    <row r="132" spans="1:8" x14ac:dyDescent="0.15">
      <c r="A132" t="s">
        <v>3744</v>
      </c>
    </row>
    <row r="134" spans="1:8" x14ac:dyDescent="0.15">
      <c r="A134" s="1" t="s">
        <v>3728</v>
      </c>
      <c r="B134" s="1" t="s">
        <v>2161</v>
      </c>
      <c r="C134" s="1" t="s">
        <v>2163</v>
      </c>
      <c r="D134" s="1" t="s">
        <v>2162</v>
      </c>
      <c r="E134" s="1" t="s">
        <v>2164</v>
      </c>
      <c r="F134" s="1" t="s">
        <v>2166</v>
      </c>
      <c r="G134" s="1" t="s">
        <v>2169</v>
      </c>
      <c r="H134" s="1" t="s">
        <v>2167</v>
      </c>
    </row>
    <row r="136" spans="1:8" x14ac:dyDescent="0.15">
      <c r="A136" t="s">
        <v>3748</v>
      </c>
    </row>
    <row r="137" spans="1:8" x14ac:dyDescent="0.15">
      <c r="A137" t="s">
        <v>3745</v>
      </c>
      <c r="B137">
        <v>88.68</v>
      </c>
      <c r="C137">
        <v>1.28</v>
      </c>
      <c r="D137">
        <v>9.1999999999999993</v>
      </c>
      <c r="E137">
        <v>0.77</v>
      </c>
    </row>
    <row r="138" spans="1:8" x14ac:dyDescent="0.15">
      <c r="A138" t="s">
        <v>3746</v>
      </c>
      <c r="B138">
        <v>89.2</v>
      </c>
      <c r="C138">
        <v>1.1200000000000001</v>
      </c>
      <c r="D138">
        <v>8.86</v>
      </c>
      <c r="E138">
        <v>0.51</v>
      </c>
      <c r="F138">
        <v>0.18</v>
      </c>
    </row>
    <row r="140" spans="1:8" x14ac:dyDescent="0.15">
      <c r="A140" t="s">
        <v>3747</v>
      </c>
    </row>
    <row r="141" spans="1:8" x14ac:dyDescent="0.15">
      <c r="A141" t="s">
        <v>3745</v>
      </c>
      <c r="B141">
        <v>89.34</v>
      </c>
      <c r="C141">
        <v>1.63</v>
      </c>
      <c r="D141">
        <v>7.5</v>
      </c>
      <c r="E141">
        <v>1.21</v>
      </c>
      <c r="F141">
        <v>0.18</v>
      </c>
    </row>
    <row r="142" spans="1:8" x14ac:dyDescent="0.15">
      <c r="A142" t="s">
        <v>3749</v>
      </c>
      <c r="B142">
        <v>88.23</v>
      </c>
      <c r="C142">
        <v>2.5499999999999998</v>
      </c>
      <c r="D142">
        <v>7.09</v>
      </c>
      <c r="E142">
        <v>1.63</v>
      </c>
      <c r="F142">
        <v>0.31</v>
      </c>
      <c r="G142">
        <v>0.08</v>
      </c>
      <c r="H142" t="s">
        <v>612</v>
      </c>
    </row>
    <row r="144" spans="1:8" x14ac:dyDescent="0.15">
      <c r="A144" t="s">
        <v>3750</v>
      </c>
    </row>
    <row r="145" spans="1:9" x14ac:dyDescent="0.15">
      <c r="A145" t="s">
        <v>3751</v>
      </c>
      <c r="B145">
        <v>89.78</v>
      </c>
      <c r="C145">
        <v>2.35</v>
      </c>
      <c r="D145">
        <v>6.16</v>
      </c>
      <c r="E145">
        <v>1.33</v>
      </c>
      <c r="G145">
        <v>0.27</v>
      </c>
    </row>
    <row r="146" spans="1:9" x14ac:dyDescent="0.15">
      <c r="A146" t="s">
        <v>3752</v>
      </c>
      <c r="B146">
        <v>89.3</v>
      </c>
      <c r="C146">
        <v>2.44</v>
      </c>
      <c r="D146">
        <v>6.96</v>
      </c>
      <c r="E146">
        <v>0.62</v>
      </c>
      <c r="F146">
        <v>0.08</v>
      </c>
    </row>
    <row r="148" spans="1:9" x14ac:dyDescent="0.15">
      <c r="A148" t="s">
        <v>3753</v>
      </c>
    </row>
    <row r="149" spans="1:9" x14ac:dyDescent="0.15">
      <c r="A149" t="s">
        <v>3754</v>
      </c>
      <c r="B149">
        <v>89.09</v>
      </c>
      <c r="C149">
        <v>1.64</v>
      </c>
      <c r="D149">
        <v>5.82</v>
      </c>
      <c r="E149">
        <v>2.62</v>
      </c>
      <c r="F149">
        <v>0.13</v>
      </c>
      <c r="G149">
        <v>0.11</v>
      </c>
      <c r="H149">
        <v>0.6</v>
      </c>
    </row>
    <row r="150" spans="1:9" x14ac:dyDescent="0.15">
      <c r="A150" t="s">
        <v>3755</v>
      </c>
      <c r="B150">
        <v>87.91</v>
      </c>
      <c r="C150">
        <v>1.38</v>
      </c>
      <c r="D150">
        <v>7.45</v>
      </c>
      <c r="E150">
        <v>2.65</v>
      </c>
      <c r="G150">
        <v>0.2</v>
      </c>
      <c r="H150" t="s">
        <v>612</v>
      </c>
    </row>
    <row r="152" spans="1:9" x14ac:dyDescent="0.15">
      <c r="A152" t="s">
        <v>3756</v>
      </c>
    </row>
    <row r="153" spans="1:9" x14ac:dyDescent="0.15">
      <c r="A153" t="s">
        <v>3757</v>
      </c>
      <c r="B153">
        <v>90.55</v>
      </c>
      <c r="D153">
        <v>7.5</v>
      </c>
      <c r="E153">
        <v>0.73</v>
      </c>
      <c r="F153">
        <v>0.25</v>
      </c>
      <c r="G153">
        <v>0.4</v>
      </c>
      <c r="I153" t="s">
        <v>370</v>
      </c>
    </row>
    <row r="154" spans="1:9" x14ac:dyDescent="0.15">
      <c r="A154" t="s">
        <v>3758</v>
      </c>
      <c r="B154">
        <v>88.92</v>
      </c>
      <c r="C154">
        <v>0.48</v>
      </c>
      <c r="D154">
        <v>7.54</v>
      </c>
      <c r="E154">
        <v>1.1000000000000001</v>
      </c>
      <c r="F154">
        <v>0.06</v>
      </c>
      <c r="G154">
        <v>0.21</v>
      </c>
      <c r="H154">
        <v>0.13</v>
      </c>
    </row>
    <row r="156" spans="1:9" x14ac:dyDescent="0.15">
      <c r="A156" t="s">
        <v>3759</v>
      </c>
    </row>
    <row r="157" spans="1:9" x14ac:dyDescent="0.15">
      <c r="A157" t="s">
        <v>3760</v>
      </c>
      <c r="B157">
        <v>89.43</v>
      </c>
      <c r="D157">
        <v>8.17</v>
      </c>
      <c r="E157">
        <v>1.05</v>
      </c>
      <c r="F157">
        <v>0.34</v>
      </c>
      <c r="G157">
        <v>0.19</v>
      </c>
      <c r="I157" t="s">
        <v>3761</v>
      </c>
    </row>
    <row r="158" spans="1:9" x14ac:dyDescent="0.15">
      <c r="A158" t="s">
        <v>3762</v>
      </c>
      <c r="B158">
        <v>90.37</v>
      </c>
      <c r="D158">
        <v>6.9</v>
      </c>
      <c r="E158">
        <v>2.5499999999999998</v>
      </c>
      <c r="F158" t="s">
        <v>2334</v>
      </c>
      <c r="G158" t="s">
        <v>2334</v>
      </c>
      <c r="I158" t="s">
        <v>3763</v>
      </c>
    </row>
    <row r="160" spans="1:9" x14ac:dyDescent="0.15">
      <c r="A160" t="s">
        <v>3764</v>
      </c>
    </row>
    <row r="161" spans="1:8" x14ac:dyDescent="0.15">
      <c r="A161" t="s">
        <v>3765</v>
      </c>
      <c r="B161">
        <v>94.74</v>
      </c>
      <c r="C161">
        <v>0.54</v>
      </c>
      <c r="D161">
        <v>1.64</v>
      </c>
      <c r="E161">
        <v>0.24</v>
      </c>
      <c r="G161">
        <v>0.71</v>
      </c>
      <c r="H161">
        <v>0.84</v>
      </c>
    </row>
    <row r="163" spans="1:8" x14ac:dyDescent="0.15">
      <c r="A163" t="s">
        <v>3766</v>
      </c>
    </row>
    <row r="164" spans="1:8" x14ac:dyDescent="0.15">
      <c r="A164" t="s">
        <v>3751</v>
      </c>
      <c r="B164">
        <v>77.03</v>
      </c>
      <c r="C164">
        <v>19.12</v>
      </c>
      <c r="D164">
        <v>0.91</v>
      </c>
      <c r="E164">
        <v>2.29</v>
      </c>
      <c r="F164">
        <v>0.12</v>
      </c>
      <c r="G164">
        <v>0.43</v>
      </c>
    </row>
    <row r="165" spans="1:8" x14ac:dyDescent="0.15">
      <c r="A165" t="s">
        <v>3767</v>
      </c>
      <c r="B165">
        <v>76.900000000000006</v>
      </c>
      <c r="C165">
        <v>19.690000000000001</v>
      </c>
      <c r="D165">
        <v>0.64</v>
      </c>
      <c r="E165">
        <v>2.68</v>
      </c>
      <c r="F165">
        <v>0.17</v>
      </c>
      <c r="G165">
        <v>0.1</v>
      </c>
    </row>
    <row r="167" spans="1:8" x14ac:dyDescent="0.15">
      <c r="A167" t="s">
        <v>3768</v>
      </c>
    </row>
    <row r="168" spans="1:8" x14ac:dyDescent="0.15">
      <c r="A168" t="s">
        <v>3769</v>
      </c>
      <c r="B168">
        <v>92.88</v>
      </c>
      <c r="C168">
        <v>0.44</v>
      </c>
      <c r="D168">
        <v>4.18</v>
      </c>
      <c r="E168">
        <v>2.31</v>
      </c>
      <c r="F168">
        <v>0.15</v>
      </c>
    </row>
    <row r="169" spans="1:8" x14ac:dyDescent="0.15">
      <c r="A169" t="s">
        <v>3762</v>
      </c>
      <c r="B169">
        <v>91.84</v>
      </c>
      <c r="D169">
        <v>5.64</v>
      </c>
      <c r="E169">
        <v>2.46</v>
      </c>
      <c r="F169">
        <v>0.08</v>
      </c>
      <c r="G169">
        <v>0.12</v>
      </c>
    </row>
    <row r="171" spans="1:8" x14ac:dyDescent="0.15">
      <c r="A171" t="s">
        <v>3770</v>
      </c>
    </row>
    <row r="172" spans="1:8" x14ac:dyDescent="0.15">
      <c r="A172" t="s">
        <v>3765</v>
      </c>
      <c r="B172">
        <v>94.12</v>
      </c>
      <c r="C172">
        <v>0.3</v>
      </c>
      <c r="D172">
        <v>4.7699999999999996</v>
      </c>
      <c r="E172">
        <v>0.67</v>
      </c>
      <c r="G172">
        <v>0.48</v>
      </c>
    </row>
    <row r="175" spans="1:8" ht="16" x14ac:dyDescent="0.15">
      <c r="A175" s="86" t="s">
        <v>3771</v>
      </c>
    </row>
  </sheetData>
  <pageMargins left="0.75" right="0.75" top="1" bottom="1"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I8"/>
  <sheetViews>
    <sheetView workbookViewId="0">
      <selection activeCell="A2" sqref="A2"/>
    </sheetView>
  </sheetViews>
  <sheetFormatPr baseColWidth="10" defaultColWidth="8.83203125" defaultRowHeight="13" x14ac:dyDescent="0.15"/>
  <cols>
    <col min="2" max="2" width="37.5" bestFit="1" customWidth="1"/>
  </cols>
  <sheetData>
    <row r="2" spans="1:9" ht="16" x14ac:dyDescent="0.2">
      <c r="A2" s="102" t="s">
        <v>5157</v>
      </c>
    </row>
    <row r="4" spans="1:9" x14ac:dyDescent="0.15">
      <c r="C4" s="1" t="s">
        <v>2161</v>
      </c>
      <c r="D4" s="1" t="s">
        <v>2163</v>
      </c>
      <c r="E4" s="1" t="s">
        <v>2162</v>
      </c>
      <c r="F4" s="1" t="s">
        <v>2164</v>
      </c>
      <c r="G4" s="1" t="s">
        <v>2478</v>
      </c>
      <c r="H4" s="1" t="s">
        <v>2295</v>
      </c>
    </row>
    <row r="5" spans="1:9" x14ac:dyDescent="0.15">
      <c r="A5">
        <v>1</v>
      </c>
      <c r="B5" s="13" t="s">
        <v>2480</v>
      </c>
      <c r="C5">
        <v>84.27</v>
      </c>
      <c r="D5" s="6">
        <v>14.7</v>
      </c>
      <c r="E5">
        <v>2.36</v>
      </c>
      <c r="H5">
        <f>SUM(C5:G5)</f>
        <v>101.33</v>
      </c>
      <c r="I5" s="13" t="s">
        <v>2477</v>
      </c>
    </row>
    <row r="6" spans="1:9" x14ac:dyDescent="0.15">
      <c r="A6">
        <v>2</v>
      </c>
      <c r="B6" s="13" t="s">
        <v>2480</v>
      </c>
      <c r="C6">
        <v>84.9</v>
      </c>
      <c r="D6" s="6">
        <v>13</v>
      </c>
      <c r="E6">
        <v>1.03</v>
      </c>
      <c r="F6" s="6">
        <v>1.07</v>
      </c>
      <c r="H6">
        <f>SUM(C6:G6)</f>
        <v>100</v>
      </c>
      <c r="I6" t="s">
        <v>4448</v>
      </c>
    </row>
    <row r="7" spans="1:9" x14ac:dyDescent="0.15">
      <c r="A7">
        <v>3</v>
      </c>
      <c r="B7" s="13" t="s">
        <v>2481</v>
      </c>
      <c r="C7">
        <v>86.49</v>
      </c>
      <c r="D7">
        <v>1.44</v>
      </c>
      <c r="E7">
        <v>6.76</v>
      </c>
      <c r="F7">
        <v>4.41</v>
      </c>
      <c r="G7" s="6">
        <v>0.9</v>
      </c>
      <c r="H7">
        <f>SUM(C7:G7)</f>
        <v>100</v>
      </c>
      <c r="I7" s="13" t="s">
        <v>2479</v>
      </c>
    </row>
    <row r="8" spans="1:9" x14ac:dyDescent="0.15">
      <c r="A8">
        <v>4</v>
      </c>
      <c r="B8" s="13" t="s">
        <v>2482</v>
      </c>
      <c r="C8">
        <v>88.19</v>
      </c>
      <c r="D8">
        <v>9.1300000000000008</v>
      </c>
      <c r="E8">
        <v>3.64</v>
      </c>
      <c r="H8">
        <f>SUM(C8:G8)</f>
        <v>100.96</v>
      </c>
    </row>
  </sheetData>
  <phoneticPr fontId="3" type="noConversion"/>
  <pageMargins left="0.75" right="0.75" top="1" bottom="1"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J54"/>
  <sheetViews>
    <sheetView workbookViewId="0">
      <selection activeCell="A2" sqref="A2"/>
    </sheetView>
  </sheetViews>
  <sheetFormatPr baseColWidth="10" defaultRowHeight="13" x14ac:dyDescent="0.15"/>
  <sheetData>
    <row r="2" spans="1:7" ht="16" x14ac:dyDescent="0.2">
      <c r="A2" s="81" t="s">
        <v>5158</v>
      </c>
    </row>
    <row r="4" spans="1:7" x14ac:dyDescent="0.15">
      <c r="A4" t="s">
        <v>4449</v>
      </c>
    </row>
    <row r="5" spans="1:7" x14ac:dyDescent="0.15">
      <c r="A5" s="2" t="s">
        <v>2161</v>
      </c>
      <c r="B5" s="2" t="s">
        <v>2162</v>
      </c>
      <c r="C5" s="2" t="s">
        <v>2166</v>
      </c>
      <c r="D5" s="2" t="s">
        <v>2169</v>
      </c>
      <c r="E5" s="2" t="s">
        <v>2164</v>
      </c>
      <c r="F5" s="2" t="s">
        <v>2163</v>
      </c>
      <c r="G5" s="2" t="s">
        <v>2167</v>
      </c>
    </row>
    <row r="6" spans="1:7" x14ac:dyDescent="0.15">
      <c r="A6">
        <v>88.92</v>
      </c>
      <c r="B6">
        <v>7.54</v>
      </c>
      <c r="C6">
        <v>0.06</v>
      </c>
      <c r="D6">
        <v>0.21</v>
      </c>
      <c r="E6">
        <v>1.1000000000000001</v>
      </c>
      <c r="F6">
        <v>0.48</v>
      </c>
      <c r="G6">
        <v>0.13</v>
      </c>
    </row>
    <row r="8" spans="1:7" x14ac:dyDescent="0.15">
      <c r="A8" t="s">
        <v>4450</v>
      </c>
    </row>
    <row r="9" spans="1:7" x14ac:dyDescent="0.15">
      <c r="B9" t="s">
        <v>4452</v>
      </c>
      <c r="C9" t="s">
        <v>4453</v>
      </c>
      <c r="D9" t="s">
        <v>4454</v>
      </c>
      <c r="E9" t="s">
        <v>4455</v>
      </c>
    </row>
    <row r="10" spans="1:7" x14ac:dyDescent="0.15">
      <c r="A10" s="1" t="s">
        <v>2161</v>
      </c>
      <c r="B10" s="3">
        <v>81.87</v>
      </c>
      <c r="C10" s="3">
        <v>83.5</v>
      </c>
      <c r="D10" s="3">
        <v>79.650000000000006</v>
      </c>
      <c r="E10" s="3">
        <v>89.49</v>
      </c>
      <c r="F10" s="3"/>
    </row>
    <row r="11" spans="1:7" x14ac:dyDescent="0.15">
      <c r="A11" s="1" t="s">
        <v>2166</v>
      </c>
      <c r="B11" s="3">
        <v>2.75</v>
      </c>
      <c r="C11" s="3">
        <v>3</v>
      </c>
      <c r="D11" s="3">
        <v>2.96</v>
      </c>
      <c r="E11" s="3">
        <v>0.13</v>
      </c>
      <c r="F11" s="3"/>
    </row>
    <row r="12" spans="1:7" x14ac:dyDescent="0.15">
      <c r="A12" s="1" t="s">
        <v>4451</v>
      </c>
      <c r="B12" s="3" t="s">
        <v>2148</v>
      </c>
      <c r="C12" s="3"/>
      <c r="D12" s="3"/>
      <c r="E12" s="3">
        <v>0.25</v>
      </c>
      <c r="F12" s="3"/>
    </row>
    <row r="13" spans="1:7" x14ac:dyDescent="0.15">
      <c r="A13" s="1" t="s">
        <v>2165</v>
      </c>
      <c r="B13" s="3">
        <v>0.22</v>
      </c>
      <c r="C13" s="3"/>
      <c r="D13" s="3"/>
      <c r="E13" s="3"/>
      <c r="F13" s="3"/>
    </row>
    <row r="14" spans="1:7" x14ac:dyDescent="0.15">
      <c r="A14" s="1" t="s">
        <v>2164</v>
      </c>
      <c r="B14" s="3">
        <v>10.26</v>
      </c>
      <c r="C14" s="3">
        <v>8.35</v>
      </c>
      <c r="D14" s="3">
        <v>7.67</v>
      </c>
      <c r="E14" s="3">
        <v>8.8800000000000008</v>
      </c>
      <c r="F14" s="3"/>
    </row>
    <row r="15" spans="1:7" x14ac:dyDescent="0.15">
      <c r="A15" s="1" t="s">
        <v>2171</v>
      </c>
      <c r="B15" s="3">
        <v>0.6</v>
      </c>
      <c r="C15" s="3"/>
      <c r="D15" s="3"/>
      <c r="E15" s="3"/>
      <c r="F15" s="3"/>
    </row>
    <row r="16" spans="1:7" x14ac:dyDescent="0.15">
      <c r="A16" s="1" t="s">
        <v>2168</v>
      </c>
      <c r="B16" s="3">
        <v>1.01</v>
      </c>
      <c r="C16" s="3"/>
      <c r="D16" s="3"/>
      <c r="E16" s="3"/>
      <c r="F16" s="3"/>
    </row>
    <row r="17" spans="1:10" x14ac:dyDescent="0.15">
      <c r="A17" s="1" t="s">
        <v>2167</v>
      </c>
      <c r="B17" s="3">
        <v>2.5499999999999998</v>
      </c>
      <c r="C17" s="3"/>
      <c r="D17" s="3"/>
      <c r="E17" s="3">
        <v>1.07</v>
      </c>
      <c r="F17" s="3"/>
    </row>
    <row r="18" spans="1:10" x14ac:dyDescent="0.15">
      <c r="A18" s="1" t="s">
        <v>2162</v>
      </c>
      <c r="B18" s="3" t="s">
        <v>3845</v>
      </c>
      <c r="C18" s="3">
        <v>5.15</v>
      </c>
      <c r="D18" s="3">
        <v>9.32</v>
      </c>
      <c r="E18" s="3">
        <v>0.18</v>
      </c>
      <c r="F18" s="3"/>
    </row>
    <row r="21" spans="1:10" x14ac:dyDescent="0.15">
      <c r="A21" t="s">
        <v>4456</v>
      </c>
      <c r="B21" t="s">
        <v>4457</v>
      </c>
      <c r="C21" t="s">
        <v>4458</v>
      </c>
      <c r="D21" t="s">
        <v>4459</v>
      </c>
      <c r="F21" t="s">
        <v>4460</v>
      </c>
      <c r="G21" t="s">
        <v>4461</v>
      </c>
      <c r="H21" t="s">
        <v>4464</v>
      </c>
      <c r="I21" t="s">
        <v>4465</v>
      </c>
      <c r="J21" t="s">
        <v>4466</v>
      </c>
    </row>
    <row r="22" spans="1:10" x14ac:dyDescent="0.15">
      <c r="A22" s="1" t="s">
        <v>2161</v>
      </c>
      <c r="B22">
        <v>66.2</v>
      </c>
      <c r="C22">
        <v>66.12</v>
      </c>
      <c r="D22">
        <v>63.92</v>
      </c>
      <c r="E22" t="s">
        <v>2161</v>
      </c>
      <c r="F22">
        <v>71</v>
      </c>
      <c r="G22">
        <v>76.16</v>
      </c>
      <c r="H22">
        <v>71.8</v>
      </c>
      <c r="I22">
        <v>76.400000000000006</v>
      </c>
      <c r="J22">
        <v>71.23</v>
      </c>
    </row>
    <row r="23" spans="1:10" x14ac:dyDescent="0.15">
      <c r="A23" s="1" t="s">
        <v>2162</v>
      </c>
      <c r="B23">
        <v>28.4</v>
      </c>
      <c r="C23">
        <v>30.62</v>
      </c>
      <c r="D23">
        <v>33.619999999999997</v>
      </c>
      <c r="E23" t="s">
        <v>2162</v>
      </c>
      <c r="F23">
        <v>13.8</v>
      </c>
      <c r="G23">
        <v>22.85</v>
      </c>
      <c r="H23">
        <v>24.08</v>
      </c>
      <c r="I23">
        <v>21.29</v>
      </c>
      <c r="J23">
        <v>21.62</v>
      </c>
    </row>
    <row r="24" spans="1:10" x14ac:dyDescent="0.15">
      <c r="A24" s="1" t="s">
        <v>2166</v>
      </c>
      <c r="B24" s="83">
        <v>2.7</v>
      </c>
      <c r="C24" s="83">
        <v>0.13</v>
      </c>
      <c r="D24" s="83">
        <v>1.07</v>
      </c>
      <c r="E24" t="s">
        <v>2166</v>
      </c>
      <c r="F24">
        <v>2.5</v>
      </c>
      <c r="I24">
        <v>0.05</v>
      </c>
      <c r="J24">
        <v>0.56000000000000005</v>
      </c>
    </row>
    <row r="25" spans="1:10" x14ac:dyDescent="0.15">
      <c r="A25" s="1" t="s">
        <v>4451</v>
      </c>
      <c r="B25" s="83"/>
      <c r="C25" s="83"/>
      <c r="D25" s="83"/>
      <c r="E25" t="s">
        <v>4451</v>
      </c>
      <c r="G25" t="s">
        <v>4462</v>
      </c>
      <c r="I25">
        <v>1.08</v>
      </c>
    </row>
    <row r="26" spans="1:10" x14ac:dyDescent="0.15">
      <c r="A26" s="1" t="s">
        <v>2165</v>
      </c>
      <c r="C26">
        <v>0.13</v>
      </c>
      <c r="E26" t="s">
        <v>2165</v>
      </c>
      <c r="H26">
        <v>1.1200000000000001</v>
      </c>
    </row>
    <row r="27" spans="1:10" x14ac:dyDescent="0.15">
      <c r="A27" s="1" t="s">
        <v>2164</v>
      </c>
      <c r="D27">
        <v>0.96</v>
      </c>
      <c r="E27" t="s">
        <v>2164</v>
      </c>
      <c r="F27">
        <v>0.8</v>
      </c>
      <c r="I27">
        <v>1.18</v>
      </c>
      <c r="J27">
        <v>0.57999999999999996</v>
      </c>
    </row>
    <row r="28" spans="1:10" x14ac:dyDescent="0.15">
      <c r="A28" s="1" t="s">
        <v>2171</v>
      </c>
      <c r="B28" t="s">
        <v>2148</v>
      </c>
      <c r="C28">
        <v>0.11</v>
      </c>
      <c r="E28" t="s">
        <v>2163</v>
      </c>
      <c r="G28" t="s">
        <v>4463</v>
      </c>
    </row>
    <row r="29" spans="1:10" x14ac:dyDescent="0.15">
      <c r="A29" s="1" t="s">
        <v>2168</v>
      </c>
      <c r="B29">
        <v>2</v>
      </c>
      <c r="C29">
        <v>1.91</v>
      </c>
      <c r="E29" t="s">
        <v>2162</v>
      </c>
      <c r="F29">
        <v>3.9</v>
      </c>
    </row>
    <row r="30" spans="1:10" x14ac:dyDescent="0.15">
      <c r="A30" s="1" t="s">
        <v>2167</v>
      </c>
      <c r="D30" t="s">
        <v>2259</v>
      </c>
      <c r="E30" t="s">
        <v>2168</v>
      </c>
    </row>
    <row r="31" spans="1:10" x14ac:dyDescent="0.15">
      <c r="E31" t="s">
        <v>2167</v>
      </c>
      <c r="F31">
        <v>4.5</v>
      </c>
    </row>
    <row r="33" spans="1:6" x14ac:dyDescent="0.15">
      <c r="A33" s="1" t="s">
        <v>4467</v>
      </c>
      <c r="B33" t="s">
        <v>2141</v>
      </c>
      <c r="C33" t="s">
        <v>4468</v>
      </c>
      <c r="D33" t="s">
        <v>4469</v>
      </c>
      <c r="E33" t="s">
        <v>4470</v>
      </c>
      <c r="F33" t="s">
        <v>4471</v>
      </c>
    </row>
    <row r="34" spans="1:6" x14ac:dyDescent="0.15">
      <c r="A34" s="1" t="s">
        <v>2161</v>
      </c>
      <c r="B34">
        <v>92.5</v>
      </c>
      <c r="C34">
        <v>93.1</v>
      </c>
      <c r="D34">
        <v>96.18</v>
      </c>
      <c r="E34">
        <v>92.68</v>
      </c>
      <c r="F34">
        <v>92.24</v>
      </c>
    </row>
    <row r="35" spans="1:6" x14ac:dyDescent="0.15">
      <c r="A35" s="1" t="s">
        <v>2166</v>
      </c>
      <c r="B35" s="83">
        <v>1.6</v>
      </c>
      <c r="C35">
        <v>3.97</v>
      </c>
      <c r="D35">
        <v>0.48</v>
      </c>
      <c r="E35">
        <v>1.93</v>
      </c>
      <c r="F35">
        <v>1.41</v>
      </c>
    </row>
    <row r="36" spans="1:6" x14ac:dyDescent="0.15">
      <c r="A36" s="1" t="s">
        <v>4451</v>
      </c>
      <c r="B36" s="83"/>
      <c r="C36">
        <v>0.06</v>
      </c>
      <c r="D36">
        <v>0.44</v>
      </c>
      <c r="E36">
        <v>0.62</v>
      </c>
      <c r="F36">
        <v>4.1500000000000004</v>
      </c>
    </row>
    <row r="37" spans="1:6" x14ac:dyDescent="0.15">
      <c r="A37" s="1" t="s">
        <v>2165</v>
      </c>
      <c r="D37">
        <v>0.33</v>
      </c>
      <c r="E37">
        <v>0.11</v>
      </c>
      <c r="F37">
        <v>0.1</v>
      </c>
    </row>
    <row r="38" spans="1:6" x14ac:dyDescent="0.15">
      <c r="A38" s="1" t="s">
        <v>2164</v>
      </c>
      <c r="D38">
        <v>1.31</v>
      </c>
      <c r="E38">
        <v>1.87</v>
      </c>
      <c r="F38">
        <v>0.89</v>
      </c>
    </row>
    <row r="39" spans="1:6" x14ac:dyDescent="0.15">
      <c r="A39" s="1" t="s">
        <v>2163</v>
      </c>
      <c r="C39">
        <v>2</v>
      </c>
      <c r="D39">
        <v>0.05</v>
      </c>
      <c r="E39">
        <v>1.72</v>
      </c>
    </row>
    <row r="40" spans="1:6" x14ac:dyDescent="0.15">
      <c r="A40" s="1" t="s">
        <v>2167</v>
      </c>
      <c r="D40">
        <v>1.21</v>
      </c>
    </row>
    <row r="41" spans="1:6" x14ac:dyDescent="0.15">
      <c r="A41" s="1" t="s">
        <v>2171</v>
      </c>
      <c r="B41">
        <v>4.8</v>
      </c>
      <c r="C41">
        <v>0.87</v>
      </c>
      <c r="E41">
        <v>0.99</v>
      </c>
      <c r="F41">
        <v>0.98</v>
      </c>
    </row>
    <row r="42" spans="1:6" x14ac:dyDescent="0.15">
      <c r="A42" s="1" t="s">
        <v>2168</v>
      </c>
      <c r="B42">
        <v>0.4</v>
      </c>
      <c r="D42" t="s">
        <v>2148</v>
      </c>
    </row>
    <row r="43" spans="1:6" x14ac:dyDescent="0.15">
      <c r="A43" s="1" t="s">
        <v>2162</v>
      </c>
      <c r="B43">
        <v>0.2</v>
      </c>
    </row>
    <row r="45" spans="1:6" x14ac:dyDescent="0.15">
      <c r="A45" s="1" t="s">
        <v>4472</v>
      </c>
    </row>
    <row r="47" spans="1:6" x14ac:dyDescent="0.15">
      <c r="A47" s="1" t="s">
        <v>4335</v>
      </c>
    </row>
    <row r="48" spans="1:6" x14ac:dyDescent="0.15">
      <c r="B48" t="s">
        <v>4473</v>
      </c>
      <c r="C48" t="s">
        <v>4474</v>
      </c>
      <c r="D48" t="s">
        <v>4475</v>
      </c>
    </row>
    <row r="49" spans="1:4" x14ac:dyDescent="0.15">
      <c r="A49" t="s">
        <v>2307</v>
      </c>
      <c r="B49">
        <v>90.6</v>
      </c>
      <c r="C49">
        <v>92.32</v>
      </c>
      <c r="D49">
        <v>84.89</v>
      </c>
    </row>
    <row r="50" spans="1:4" x14ac:dyDescent="0.15">
      <c r="A50" t="s">
        <v>2165</v>
      </c>
      <c r="B50">
        <v>7.8</v>
      </c>
      <c r="C50">
        <v>6.17</v>
      </c>
      <c r="D50">
        <v>14.68</v>
      </c>
    </row>
    <row r="51" spans="1:4" x14ac:dyDescent="0.15">
      <c r="A51" t="s">
        <v>2161</v>
      </c>
      <c r="B51" s="83">
        <v>1.6</v>
      </c>
      <c r="D51">
        <v>0.04</v>
      </c>
    </row>
    <row r="52" spans="1:4" x14ac:dyDescent="0.15">
      <c r="A52" t="s">
        <v>2166</v>
      </c>
      <c r="B52" s="83"/>
      <c r="C52">
        <v>0.78</v>
      </c>
      <c r="D52">
        <v>0.13</v>
      </c>
    </row>
    <row r="54" spans="1:4" x14ac:dyDescent="0.15">
      <c r="A54" t="s">
        <v>4476</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F43"/>
  <sheetViews>
    <sheetView topLeftCell="A25" workbookViewId="0">
      <selection activeCell="A2" sqref="A2"/>
    </sheetView>
  </sheetViews>
  <sheetFormatPr baseColWidth="10" defaultRowHeight="13" x14ac:dyDescent="0.15"/>
  <sheetData>
    <row r="2" spans="1:6" ht="16" x14ac:dyDescent="0.2">
      <c r="A2" s="81" t="s">
        <v>5159</v>
      </c>
    </row>
    <row r="4" spans="1:6" x14ac:dyDescent="0.15">
      <c r="A4" t="s">
        <v>4478</v>
      </c>
    </row>
    <row r="5" spans="1:6" x14ac:dyDescent="0.15">
      <c r="A5" t="s">
        <v>4477</v>
      </c>
      <c r="B5" t="s">
        <v>4479</v>
      </c>
    </row>
    <row r="6" spans="1:6" x14ac:dyDescent="0.15">
      <c r="A6" t="s">
        <v>4480</v>
      </c>
      <c r="B6" t="s">
        <v>4481</v>
      </c>
    </row>
    <row r="7" spans="1:6" x14ac:dyDescent="0.15">
      <c r="A7" t="s">
        <v>4482</v>
      </c>
      <c r="B7" t="s">
        <v>4483</v>
      </c>
    </row>
    <row r="8" spans="1:6" x14ac:dyDescent="0.15">
      <c r="A8" t="s">
        <v>4484</v>
      </c>
      <c r="B8" t="s">
        <v>4485</v>
      </c>
    </row>
    <row r="9" spans="1:6" x14ac:dyDescent="0.15">
      <c r="A9" t="s">
        <v>4486</v>
      </c>
      <c r="B9" t="s">
        <v>4487</v>
      </c>
    </row>
    <row r="11" spans="1:6" x14ac:dyDescent="0.15">
      <c r="A11" t="s">
        <v>4488</v>
      </c>
    </row>
    <row r="12" spans="1:6" x14ac:dyDescent="0.15">
      <c r="B12" t="s">
        <v>4489</v>
      </c>
    </row>
    <row r="13" spans="1:6" x14ac:dyDescent="0.15">
      <c r="A13" t="s">
        <v>4490</v>
      </c>
      <c r="B13" t="s">
        <v>4491</v>
      </c>
    </row>
    <row r="14" spans="1:6" x14ac:dyDescent="0.15">
      <c r="A14" t="s">
        <v>4492</v>
      </c>
      <c r="B14" t="s">
        <v>4493</v>
      </c>
    </row>
    <row r="16" spans="1:6" x14ac:dyDescent="0.15">
      <c r="B16">
        <v>34</v>
      </c>
      <c r="C16">
        <v>39</v>
      </c>
      <c r="D16">
        <v>70</v>
      </c>
      <c r="E16">
        <v>142</v>
      </c>
      <c r="F16">
        <v>139</v>
      </c>
    </row>
    <row r="17" spans="1:6" x14ac:dyDescent="0.15">
      <c r="A17" t="s">
        <v>2161</v>
      </c>
      <c r="B17">
        <v>90.2</v>
      </c>
      <c r="C17">
        <v>88.67</v>
      </c>
      <c r="D17">
        <v>93</v>
      </c>
      <c r="E17">
        <v>99</v>
      </c>
      <c r="F17">
        <v>89.7</v>
      </c>
    </row>
    <row r="18" spans="1:6" x14ac:dyDescent="0.15">
      <c r="A18" t="s">
        <v>2162</v>
      </c>
      <c r="B18">
        <v>9.64</v>
      </c>
      <c r="C18">
        <v>10.1</v>
      </c>
      <c r="D18">
        <v>6.35</v>
      </c>
      <c r="E18">
        <v>0.32</v>
      </c>
      <c r="F18">
        <v>0.63</v>
      </c>
    </row>
    <row r="19" spans="1:6" x14ac:dyDescent="0.15">
      <c r="A19" t="s">
        <v>2166</v>
      </c>
      <c r="B19">
        <v>0.05</v>
      </c>
      <c r="C19">
        <v>0.28000000000000003</v>
      </c>
      <c r="D19">
        <v>0.18</v>
      </c>
      <c r="E19">
        <v>0.34</v>
      </c>
      <c r="F19">
        <v>9.1</v>
      </c>
    </row>
    <row r="20" spans="1:6" x14ac:dyDescent="0.15">
      <c r="A20" t="s">
        <v>4494</v>
      </c>
      <c r="B20">
        <v>99.89</v>
      </c>
      <c r="C20">
        <v>99.05</v>
      </c>
      <c r="D20">
        <v>99.53</v>
      </c>
      <c r="E20">
        <v>99.66</v>
      </c>
      <c r="F20">
        <v>99.43</v>
      </c>
    </row>
    <row r="23" spans="1:6" x14ac:dyDescent="0.15">
      <c r="A23" t="s">
        <v>4098</v>
      </c>
    </row>
    <row r="24" spans="1:6" x14ac:dyDescent="0.15">
      <c r="A24" t="s">
        <v>4495</v>
      </c>
      <c r="B24" t="s">
        <v>4496</v>
      </c>
    </row>
    <row r="25" spans="1:6" x14ac:dyDescent="0.15">
      <c r="A25" t="s">
        <v>4497</v>
      </c>
      <c r="B25" t="s">
        <v>4498</v>
      </c>
    </row>
    <row r="26" spans="1:6" x14ac:dyDescent="0.15">
      <c r="A26" t="s">
        <v>4499</v>
      </c>
      <c r="B26" t="s">
        <v>4500</v>
      </c>
    </row>
    <row r="27" spans="1:6" x14ac:dyDescent="0.15">
      <c r="A27" t="s">
        <v>4501</v>
      </c>
      <c r="B27" t="s">
        <v>4498</v>
      </c>
    </row>
    <row r="29" spans="1:6" x14ac:dyDescent="0.15">
      <c r="B29" t="s">
        <v>2161</v>
      </c>
      <c r="C29" t="s">
        <v>2162</v>
      </c>
      <c r="D29" t="s">
        <v>2164</v>
      </c>
    </row>
    <row r="30" spans="1:6" x14ac:dyDescent="0.15">
      <c r="A30">
        <v>1</v>
      </c>
      <c r="B30">
        <v>80.27</v>
      </c>
      <c r="C30">
        <v>19.66</v>
      </c>
    </row>
    <row r="31" spans="1:6" x14ac:dyDescent="0.15">
      <c r="A31">
        <v>2</v>
      </c>
      <c r="B31">
        <v>73</v>
      </c>
      <c r="C31">
        <v>26.74</v>
      </c>
    </row>
    <row r="32" spans="1:6" x14ac:dyDescent="0.15">
      <c r="A32">
        <v>3</v>
      </c>
      <c r="B32">
        <v>87.97</v>
      </c>
      <c r="C32">
        <v>9.83</v>
      </c>
      <c r="D32">
        <v>2.5</v>
      </c>
    </row>
    <row r="33" spans="1:4" x14ac:dyDescent="0.15">
      <c r="A33">
        <v>3</v>
      </c>
      <c r="B33">
        <v>91.5</v>
      </c>
      <c r="C33">
        <v>6.75</v>
      </c>
      <c r="D33">
        <v>1.75</v>
      </c>
    </row>
    <row r="35" spans="1:4" x14ac:dyDescent="0.15">
      <c r="A35" t="s">
        <v>4502</v>
      </c>
    </row>
    <row r="36" spans="1:4" x14ac:dyDescent="0.15">
      <c r="A36" t="s">
        <v>2161</v>
      </c>
      <c r="B36">
        <v>66.22</v>
      </c>
      <c r="C36" t="s">
        <v>4503</v>
      </c>
      <c r="D36">
        <v>66.66</v>
      </c>
    </row>
    <row r="37" spans="1:4" x14ac:dyDescent="0.15">
      <c r="A37" t="s">
        <v>2163</v>
      </c>
      <c r="B37">
        <v>33.11</v>
      </c>
      <c r="D37">
        <v>26.66</v>
      </c>
    </row>
    <row r="38" spans="1:4" x14ac:dyDescent="0.15">
      <c r="A38" t="s">
        <v>2166</v>
      </c>
      <c r="B38">
        <v>0.66</v>
      </c>
      <c r="D38">
        <v>6.66</v>
      </c>
    </row>
    <row r="40" spans="1:4" x14ac:dyDescent="0.15">
      <c r="A40" t="s">
        <v>4504</v>
      </c>
    </row>
    <row r="41" spans="1:4" x14ac:dyDescent="0.15">
      <c r="A41" t="s">
        <v>2161</v>
      </c>
      <c r="B41">
        <v>87.97</v>
      </c>
    </row>
    <row r="42" spans="1:4" x14ac:dyDescent="0.15">
      <c r="A42" t="s">
        <v>2162</v>
      </c>
      <c r="B42">
        <v>8.66</v>
      </c>
    </row>
    <row r="43" spans="1:4" x14ac:dyDescent="0.15">
      <c r="A43" t="s">
        <v>2166</v>
      </c>
      <c r="B43">
        <v>3.37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25"/>
  <sheetViews>
    <sheetView workbookViewId="0">
      <selection activeCell="A17" sqref="A17"/>
    </sheetView>
  </sheetViews>
  <sheetFormatPr baseColWidth="10" defaultColWidth="8.83203125" defaultRowHeight="13" x14ac:dyDescent="0.15"/>
  <cols>
    <col min="6" max="6" width="34.6640625" customWidth="1"/>
    <col min="8" max="8" width="10.1640625" bestFit="1" customWidth="1"/>
    <col min="9" max="9" width="12.6640625" bestFit="1" customWidth="1"/>
    <col min="10" max="10" width="10.1640625" bestFit="1" customWidth="1"/>
    <col min="11" max="11" width="10.1640625" style="3" bestFit="1" customWidth="1"/>
    <col min="12" max="12" width="13.1640625" bestFit="1" customWidth="1"/>
  </cols>
  <sheetData>
    <row r="2" spans="1:11" ht="16" x14ac:dyDescent="0.2">
      <c r="A2" s="81" t="s">
        <v>4809</v>
      </c>
    </row>
    <row r="3" spans="1:11" x14ac:dyDescent="0.15">
      <c r="A3" s="1" t="s">
        <v>2669</v>
      </c>
      <c r="G3" s="13" t="s">
        <v>2657</v>
      </c>
      <c r="H3" s="13" t="s">
        <v>2658</v>
      </c>
      <c r="I3" s="13" t="s">
        <v>1272</v>
      </c>
      <c r="J3" s="13" t="s">
        <v>2659</v>
      </c>
      <c r="K3" s="14" t="s">
        <v>1270</v>
      </c>
    </row>
    <row r="4" spans="1:11" x14ac:dyDescent="0.15">
      <c r="A4" s="13" t="s">
        <v>2645</v>
      </c>
      <c r="E4">
        <v>1</v>
      </c>
      <c r="F4" s="13" t="s">
        <v>2646</v>
      </c>
      <c r="G4">
        <v>150</v>
      </c>
      <c r="H4" s="28">
        <v>1.25</v>
      </c>
      <c r="I4" s="28">
        <v>0.83333333333333337</v>
      </c>
      <c r="J4">
        <v>0.83299999999999996</v>
      </c>
      <c r="K4" s="14" t="s">
        <v>2660</v>
      </c>
    </row>
    <row r="5" spans="1:11" x14ac:dyDescent="0.15">
      <c r="E5">
        <v>2</v>
      </c>
      <c r="F5" s="13" t="s">
        <v>2647</v>
      </c>
      <c r="G5">
        <v>150</v>
      </c>
      <c r="H5" s="29">
        <v>16.166666666666668</v>
      </c>
      <c r="I5" s="28">
        <v>10.222222222222221</v>
      </c>
      <c r="J5">
        <v>10.78</v>
      </c>
      <c r="K5" s="14" t="s">
        <v>2660</v>
      </c>
    </row>
    <row r="6" spans="1:11" x14ac:dyDescent="0.15">
      <c r="E6">
        <v>3</v>
      </c>
      <c r="F6" s="13" t="s">
        <v>2648</v>
      </c>
      <c r="G6">
        <v>150</v>
      </c>
      <c r="H6" s="28">
        <v>10.75</v>
      </c>
      <c r="I6" s="28">
        <v>7.166666666666667</v>
      </c>
      <c r="J6">
        <v>7.17</v>
      </c>
      <c r="K6" s="14" t="s">
        <v>2660</v>
      </c>
    </row>
    <row r="7" spans="1:11" x14ac:dyDescent="0.15">
      <c r="E7">
        <v>4</v>
      </c>
      <c r="F7" s="13" t="s">
        <v>2649</v>
      </c>
      <c r="G7">
        <v>300</v>
      </c>
      <c r="H7" s="28">
        <v>20.75</v>
      </c>
      <c r="I7" s="32">
        <v>9</v>
      </c>
      <c r="J7" s="12">
        <v>6.92</v>
      </c>
      <c r="K7" s="14" t="s">
        <v>2660</v>
      </c>
    </row>
    <row r="8" spans="1:11" x14ac:dyDescent="0.15">
      <c r="E8">
        <v>5</v>
      </c>
      <c r="F8" s="13" t="s">
        <v>2650</v>
      </c>
      <c r="G8">
        <v>20</v>
      </c>
      <c r="H8" s="28">
        <v>0.83333333333333337</v>
      </c>
      <c r="I8" s="28">
        <v>0.41666666666666669</v>
      </c>
      <c r="J8">
        <v>0.42</v>
      </c>
      <c r="K8" s="14" t="s">
        <v>2660</v>
      </c>
    </row>
    <row r="9" spans="1:11" x14ac:dyDescent="0.15">
      <c r="A9" s="13" t="s">
        <v>2661</v>
      </c>
      <c r="E9">
        <v>6</v>
      </c>
      <c r="F9" s="13" t="s">
        <v>2651</v>
      </c>
      <c r="G9">
        <v>300</v>
      </c>
      <c r="H9" s="28">
        <v>12.021739130434783</v>
      </c>
      <c r="I9" s="28">
        <v>4.0072463768115938</v>
      </c>
      <c r="J9">
        <v>4.01</v>
      </c>
      <c r="K9" s="14" t="s">
        <v>2660</v>
      </c>
    </row>
    <row r="10" spans="1:11" x14ac:dyDescent="0.15">
      <c r="A10" s="13" t="s">
        <v>2652</v>
      </c>
      <c r="E10">
        <v>7</v>
      </c>
      <c r="F10" s="13" t="s">
        <v>2653</v>
      </c>
      <c r="G10">
        <v>50</v>
      </c>
      <c r="H10" s="28">
        <v>4.5</v>
      </c>
      <c r="I10" s="28">
        <v>9</v>
      </c>
      <c r="J10">
        <v>9</v>
      </c>
      <c r="K10" s="14" t="s">
        <v>2660</v>
      </c>
    </row>
    <row r="11" spans="1:11" x14ac:dyDescent="0.15">
      <c r="E11">
        <v>8</v>
      </c>
      <c r="F11" s="13" t="s">
        <v>2654</v>
      </c>
      <c r="G11">
        <v>50</v>
      </c>
      <c r="H11" s="28">
        <v>12.166666666666666</v>
      </c>
      <c r="I11" s="30">
        <v>24.333333333333332</v>
      </c>
      <c r="J11">
        <v>24.3</v>
      </c>
      <c r="K11" s="14" t="s">
        <v>2660</v>
      </c>
    </row>
    <row r="12" spans="1:11" x14ac:dyDescent="0.15">
      <c r="E12">
        <v>9</v>
      </c>
      <c r="F12" s="13" t="s">
        <v>2655</v>
      </c>
      <c r="G12">
        <v>200</v>
      </c>
      <c r="H12" s="28">
        <v>15.25</v>
      </c>
      <c r="I12" s="28">
        <v>7.75</v>
      </c>
      <c r="J12">
        <v>7.63</v>
      </c>
    </row>
    <row r="14" spans="1:11" x14ac:dyDescent="0.15">
      <c r="G14" s="2" t="s">
        <v>2161</v>
      </c>
      <c r="H14" s="2" t="s">
        <v>2162</v>
      </c>
      <c r="I14" s="2" t="s">
        <v>2163</v>
      </c>
    </row>
    <row r="15" spans="1:11" ht="16" x14ac:dyDescent="0.2">
      <c r="F15" s="13" t="s">
        <v>1804</v>
      </c>
      <c r="G15" s="13">
        <v>87.47</v>
      </c>
      <c r="H15" s="31">
        <v>12.53</v>
      </c>
      <c r="I15" s="100" t="s">
        <v>56</v>
      </c>
      <c r="J15" s="98" t="s">
        <v>4801</v>
      </c>
    </row>
    <row r="16" spans="1:11" x14ac:dyDescent="0.15">
      <c r="F16" s="13"/>
    </row>
    <row r="17" spans="1:9" ht="16" x14ac:dyDescent="0.2">
      <c r="A17" s="81" t="s">
        <v>4810</v>
      </c>
      <c r="F17" s="13"/>
    </row>
    <row r="18" spans="1:9" x14ac:dyDescent="0.15">
      <c r="F18" s="13"/>
    </row>
    <row r="19" spans="1:9" x14ac:dyDescent="0.15">
      <c r="A19" s="1" t="s">
        <v>2668</v>
      </c>
      <c r="F19" s="13" t="s">
        <v>2662</v>
      </c>
      <c r="G19">
        <v>96</v>
      </c>
      <c r="I19" s="13" t="s">
        <v>2665</v>
      </c>
    </row>
    <row r="20" spans="1:9" x14ac:dyDescent="0.15">
      <c r="F20" s="13" t="s">
        <v>2663</v>
      </c>
      <c r="G20">
        <v>85</v>
      </c>
      <c r="H20">
        <v>15</v>
      </c>
      <c r="I20" s="13" t="s">
        <v>2665</v>
      </c>
    </row>
    <row r="21" spans="1:9" x14ac:dyDescent="0.15">
      <c r="F21" s="13" t="s">
        <v>2667</v>
      </c>
      <c r="H21">
        <v>5</v>
      </c>
      <c r="I21" s="13" t="s">
        <v>2665</v>
      </c>
    </row>
    <row r="22" spans="1:9" x14ac:dyDescent="0.15">
      <c r="F22" s="80" t="s">
        <v>2664</v>
      </c>
      <c r="H22">
        <v>10</v>
      </c>
      <c r="I22" s="13" t="s">
        <v>2665</v>
      </c>
    </row>
    <row r="23" spans="1:9" x14ac:dyDescent="0.15">
      <c r="F23" s="13" t="s">
        <v>2666</v>
      </c>
      <c r="H23">
        <v>8.75</v>
      </c>
      <c r="I23" s="13" t="s">
        <v>2665</v>
      </c>
    </row>
    <row r="24" spans="1:9" ht="16" x14ac:dyDescent="0.2">
      <c r="F24" s="35"/>
    </row>
    <row r="25" spans="1:9" ht="16" x14ac:dyDescent="0.2">
      <c r="F25" s="35"/>
      <c r="G25" t="s">
        <v>3522</v>
      </c>
    </row>
  </sheetData>
  <phoneticPr fontId="3" type="noConversion"/>
  <pageMargins left="0.75" right="0.75" top="1" bottom="1" header="0.3" footer="0.3"/>
  <pageSetup paperSize="9" orientation="portrait" horizontalDpi="0" verticalDpi="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N41"/>
  <sheetViews>
    <sheetView workbookViewId="0">
      <selection activeCell="A2" sqref="A2"/>
    </sheetView>
  </sheetViews>
  <sheetFormatPr baseColWidth="10" defaultColWidth="8.83203125" defaultRowHeight="13" x14ac:dyDescent="0.15"/>
  <cols>
    <col min="1" max="1" width="8.83203125" style="3"/>
    <col min="2" max="2" width="42.83203125" bestFit="1" customWidth="1"/>
    <col min="3" max="3" width="9.83203125" bestFit="1" customWidth="1"/>
    <col min="13" max="13" width="24" bestFit="1" customWidth="1"/>
    <col min="14" max="14" width="23.83203125" bestFit="1" customWidth="1"/>
  </cols>
  <sheetData>
    <row r="2" spans="1:14" ht="16" x14ac:dyDescent="0.2">
      <c r="A2" s="102" t="s">
        <v>5160</v>
      </c>
    </row>
    <row r="4" spans="1:14" x14ac:dyDescent="0.15">
      <c r="B4" s="1" t="s">
        <v>2958</v>
      </c>
      <c r="C4" s="1" t="s">
        <v>1519</v>
      </c>
      <c r="D4" s="1" t="s">
        <v>2161</v>
      </c>
      <c r="E4" s="1" t="s">
        <v>2162</v>
      </c>
      <c r="F4" s="1" t="s">
        <v>2164</v>
      </c>
      <c r="G4" s="1" t="s">
        <v>2166</v>
      </c>
      <c r="H4" s="1" t="s">
        <v>913</v>
      </c>
      <c r="I4" s="1" t="s">
        <v>2165</v>
      </c>
      <c r="J4" s="1" t="s">
        <v>2168</v>
      </c>
      <c r="K4" s="1" t="s">
        <v>2169</v>
      </c>
      <c r="L4" s="1" t="s">
        <v>2295</v>
      </c>
      <c r="M4" s="1" t="s">
        <v>1270</v>
      </c>
    </row>
    <row r="5" spans="1:14" x14ac:dyDescent="0.15">
      <c r="A5" s="3">
        <v>1</v>
      </c>
      <c r="B5" s="13" t="s">
        <v>2388</v>
      </c>
      <c r="D5">
        <v>94.5</v>
      </c>
      <c r="E5">
        <v>4.6900000000000004</v>
      </c>
      <c r="G5">
        <v>0.14000000000000001</v>
      </c>
      <c r="H5" s="13" t="s">
        <v>1534</v>
      </c>
      <c r="I5" s="13">
        <v>0.65</v>
      </c>
      <c r="L5">
        <f>SUM(D5:K5)</f>
        <v>99.98</v>
      </c>
    </row>
    <row r="6" spans="1:14" x14ac:dyDescent="0.15">
      <c r="A6" s="14">
        <v>2</v>
      </c>
      <c r="B6" s="13" t="s">
        <v>2388</v>
      </c>
      <c r="D6">
        <v>94.62</v>
      </c>
      <c r="E6">
        <v>4.3</v>
      </c>
      <c r="G6">
        <v>0.4</v>
      </c>
      <c r="H6" s="13" t="s">
        <v>1534</v>
      </c>
      <c r="I6" s="13">
        <v>0.65</v>
      </c>
      <c r="L6">
        <f t="shared" ref="L6:L28" si="0">SUM(D6:K6)</f>
        <v>99.970000000000013</v>
      </c>
    </row>
    <row r="7" spans="1:14" x14ac:dyDescent="0.15">
      <c r="A7" s="14" t="s">
        <v>2390</v>
      </c>
      <c r="B7" s="13" t="s">
        <v>2388</v>
      </c>
      <c r="C7" s="13" t="s">
        <v>2389</v>
      </c>
      <c r="D7">
        <v>94.7</v>
      </c>
      <c r="E7">
        <v>4.7</v>
      </c>
      <c r="G7">
        <v>0.26</v>
      </c>
      <c r="H7">
        <v>0.17</v>
      </c>
      <c r="J7">
        <v>0.65</v>
      </c>
      <c r="L7">
        <f t="shared" si="0"/>
        <v>100.48000000000002</v>
      </c>
      <c r="M7" s="13" t="s">
        <v>919</v>
      </c>
    </row>
    <row r="8" spans="1:14" x14ac:dyDescent="0.15">
      <c r="A8" s="14" t="s">
        <v>2391</v>
      </c>
      <c r="B8" s="13" t="s">
        <v>2388</v>
      </c>
      <c r="C8" s="13" t="s">
        <v>2389</v>
      </c>
      <c r="D8">
        <v>92.4</v>
      </c>
      <c r="E8">
        <v>5.2</v>
      </c>
      <c r="G8">
        <v>0.42</v>
      </c>
      <c r="H8">
        <v>0.33</v>
      </c>
      <c r="J8">
        <v>1.35</v>
      </c>
      <c r="L8">
        <f t="shared" si="0"/>
        <v>99.7</v>
      </c>
      <c r="M8" s="13" t="s">
        <v>920</v>
      </c>
    </row>
    <row r="9" spans="1:14" x14ac:dyDescent="0.15">
      <c r="A9" s="3">
        <v>3</v>
      </c>
      <c r="B9" s="13" t="s">
        <v>2392</v>
      </c>
      <c r="D9">
        <v>90.04</v>
      </c>
      <c r="E9">
        <v>8.57</v>
      </c>
      <c r="F9">
        <v>0.45</v>
      </c>
      <c r="G9">
        <v>0.37</v>
      </c>
      <c r="H9" s="13" t="s">
        <v>1534</v>
      </c>
      <c r="L9">
        <f t="shared" si="0"/>
        <v>99.430000000000021</v>
      </c>
    </row>
    <row r="10" spans="1:14" x14ac:dyDescent="0.15">
      <c r="A10" s="14" t="s">
        <v>2393</v>
      </c>
      <c r="B10" s="13" t="s">
        <v>2392</v>
      </c>
      <c r="C10" s="13" t="s">
        <v>2394</v>
      </c>
      <c r="D10">
        <v>92.72</v>
      </c>
      <c r="E10">
        <v>6.44</v>
      </c>
      <c r="G10">
        <v>0.84</v>
      </c>
      <c r="L10">
        <f t="shared" si="0"/>
        <v>100</v>
      </c>
      <c r="M10" s="13" t="s">
        <v>2504</v>
      </c>
    </row>
    <row r="11" spans="1:14" x14ac:dyDescent="0.15">
      <c r="A11" s="3">
        <v>4</v>
      </c>
      <c r="B11" s="13" t="s">
        <v>2395</v>
      </c>
      <c r="D11">
        <v>88.06</v>
      </c>
      <c r="E11">
        <v>11.21</v>
      </c>
      <c r="G11">
        <v>0.3</v>
      </c>
      <c r="H11">
        <v>0.64</v>
      </c>
      <c r="L11">
        <f t="shared" si="0"/>
        <v>100.21000000000001</v>
      </c>
    </row>
    <row r="12" spans="1:14" x14ac:dyDescent="0.15">
      <c r="A12" s="14" t="s">
        <v>2396</v>
      </c>
      <c r="B12" s="13" t="s">
        <v>2397</v>
      </c>
      <c r="C12" s="13" t="s">
        <v>1552</v>
      </c>
      <c r="D12">
        <v>88.02</v>
      </c>
      <c r="E12">
        <v>11.98</v>
      </c>
      <c r="L12">
        <f t="shared" si="0"/>
        <v>100</v>
      </c>
      <c r="M12" s="13" t="s">
        <v>2848</v>
      </c>
      <c r="N12" s="27" t="s">
        <v>2426</v>
      </c>
    </row>
    <row r="13" spans="1:14" x14ac:dyDescent="0.15">
      <c r="A13" s="14" t="s">
        <v>2398</v>
      </c>
      <c r="B13" s="13" t="s">
        <v>2399</v>
      </c>
      <c r="C13" s="13" t="s">
        <v>1552</v>
      </c>
      <c r="D13">
        <v>88.75</v>
      </c>
      <c r="E13">
        <v>11.25</v>
      </c>
      <c r="L13">
        <f t="shared" si="0"/>
        <v>100</v>
      </c>
      <c r="M13" s="13" t="s">
        <v>2849</v>
      </c>
      <c r="N13" s="27" t="s">
        <v>2425</v>
      </c>
    </row>
    <row r="14" spans="1:14" x14ac:dyDescent="0.15">
      <c r="A14" s="3">
        <v>5</v>
      </c>
      <c r="B14" s="13" t="s">
        <v>2400</v>
      </c>
      <c r="D14">
        <v>91.8</v>
      </c>
      <c r="E14">
        <v>7.73</v>
      </c>
      <c r="G14" s="13" t="s">
        <v>1534</v>
      </c>
      <c r="H14" s="13" t="s">
        <v>1534</v>
      </c>
      <c r="L14">
        <f t="shared" si="0"/>
        <v>99.53</v>
      </c>
    </row>
    <row r="15" spans="1:14" x14ac:dyDescent="0.15">
      <c r="A15" s="14" t="s">
        <v>2401</v>
      </c>
      <c r="B15" s="13" t="s">
        <v>2402</v>
      </c>
      <c r="C15" s="13" t="s">
        <v>2051</v>
      </c>
      <c r="D15">
        <v>91.99</v>
      </c>
      <c r="E15">
        <v>6.73</v>
      </c>
      <c r="F15">
        <v>0.69</v>
      </c>
      <c r="G15">
        <v>0.28000000000000003</v>
      </c>
      <c r="K15">
        <v>0.31</v>
      </c>
      <c r="L15">
        <f t="shared" si="0"/>
        <v>100</v>
      </c>
      <c r="M15" s="13" t="s">
        <v>2427</v>
      </c>
    </row>
    <row r="16" spans="1:14" x14ac:dyDescent="0.15">
      <c r="A16" s="14" t="s">
        <v>2403</v>
      </c>
      <c r="B16" s="13" t="s">
        <v>2404</v>
      </c>
      <c r="C16" s="13" t="s">
        <v>2405</v>
      </c>
      <c r="D16">
        <v>92.9</v>
      </c>
      <c r="E16">
        <v>6.7</v>
      </c>
      <c r="G16">
        <v>0.2</v>
      </c>
      <c r="L16">
        <f t="shared" si="0"/>
        <v>99.800000000000011</v>
      </c>
      <c r="M16" s="13" t="s">
        <v>2505</v>
      </c>
    </row>
    <row r="17" spans="1:14" x14ac:dyDescent="0.15">
      <c r="A17" s="3">
        <v>6</v>
      </c>
      <c r="B17" s="13" t="s">
        <v>2406</v>
      </c>
      <c r="D17">
        <v>88.74</v>
      </c>
      <c r="E17">
        <v>8.3699999999999992</v>
      </c>
      <c r="F17">
        <v>1.48</v>
      </c>
      <c r="G17">
        <v>1.07</v>
      </c>
      <c r="H17">
        <v>0.34</v>
      </c>
      <c r="L17">
        <f t="shared" si="0"/>
        <v>100</v>
      </c>
    </row>
    <row r="18" spans="1:14" x14ac:dyDescent="0.15">
      <c r="A18" s="14" t="s">
        <v>2407</v>
      </c>
      <c r="B18" s="13" t="s">
        <v>2408</v>
      </c>
      <c r="C18" s="13" t="s">
        <v>3235</v>
      </c>
      <c r="D18">
        <v>90.68</v>
      </c>
      <c r="E18">
        <v>7.43</v>
      </c>
      <c r="F18">
        <v>1.28</v>
      </c>
      <c r="L18">
        <f t="shared" si="0"/>
        <v>99.390000000000015</v>
      </c>
      <c r="M18" s="13" t="s">
        <v>928</v>
      </c>
      <c r="N18" s="13" t="s">
        <v>2428</v>
      </c>
    </row>
    <row r="19" spans="1:14" x14ac:dyDescent="0.15">
      <c r="A19" s="3">
        <v>7</v>
      </c>
      <c r="B19" s="13" t="s">
        <v>2409</v>
      </c>
      <c r="D19">
        <v>86.02</v>
      </c>
      <c r="E19">
        <v>11.51</v>
      </c>
      <c r="F19">
        <v>2.36</v>
      </c>
      <c r="G19">
        <v>0.21</v>
      </c>
      <c r="H19" t="s">
        <v>1534</v>
      </c>
      <c r="L19">
        <f t="shared" si="0"/>
        <v>100.1</v>
      </c>
    </row>
    <row r="20" spans="1:14" x14ac:dyDescent="0.15">
      <c r="A20" s="3" t="s">
        <v>2410</v>
      </c>
      <c r="B20" s="13" t="s">
        <v>2408</v>
      </c>
      <c r="C20" t="s">
        <v>3235</v>
      </c>
      <c r="D20">
        <v>83.61</v>
      </c>
      <c r="E20">
        <v>10.79</v>
      </c>
      <c r="F20">
        <v>3.2</v>
      </c>
      <c r="L20">
        <f t="shared" si="0"/>
        <v>97.600000000000009</v>
      </c>
      <c r="M20" s="13" t="s">
        <v>931</v>
      </c>
      <c r="N20" s="13" t="s">
        <v>2429</v>
      </c>
    </row>
    <row r="21" spans="1:14" x14ac:dyDescent="0.15">
      <c r="A21" s="3" t="s">
        <v>2411</v>
      </c>
      <c r="B21" s="13" t="s">
        <v>2412</v>
      </c>
      <c r="C21" s="13" t="s">
        <v>835</v>
      </c>
      <c r="D21">
        <v>89.44</v>
      </c>
      <c r="E21">
        <v>6.32</v>
      </c>
      <c r="F21">
        <v>4.24</v>
      </c>
      <c r="L21">
        <f t="shared" si="0"/>
        <v>99.999999999999986</v>
      </c>
      <c r="M21" s="13" t="s">
        <v>2908</v>
      </c>
    </row>
    <row r="22" spans="1:14" x14ac:dyDescent="0.15">
      <c r="A22" s="3">
        <v>8</v>
      </c>
      <c r="B22" s="13" t="s">
        <v>2413</v>
      </c>
      <c r="D22">
        <v>72.489999999999995</v>
      </c>
      <c r="E22">
        <v>10.55</v>
      </c>
      <c r="F22">
        <v>36.61</v>
      </c>
      <c r="G22">
        <v>0.35</v>
      </c>
      <c r="H22" t="s">
        <v>1534</v>
      </c>
      <c r="L22">
        <f t="shared" si="0"/>
        <v>119.99999999999999</v>
      </c>
    </row>
    <row r="23" spans="1:14" x14ac:dyDescent="0.15">
      <c r="A23" s="3" t="s">
        <v>2414</v>
      </c>
      <c r="B23" s="13" t="s">
        <v>2415</v>
      </c>
      <c r="C23" t="s">
        <v>2416</v>
      </c>
      <c r="D23">
        <v>83.93</v>
      </c>
      <c r="E23">
        <v>6.38</v>
      </c>
      <c r="F23">
        <v>9.69</v>
      </c>
      <c r="L23">
        <f t="shared" si="0"/>
        <v>100</v>
      </c>
      <c r="M23" s="13" t="s">
        <v>332</v>
      </c>
    </row>
    <row r="24" spans="1:14" x14ac:dyDescent="0.15">
      <c r="A24" s="3" t="s">
        <v>2417</v>
      </c>
      <c r="B24" s="13" t="s">
        <v>2418</v>
      </c>
      <c r="C24" t="s">
        <v>2050</v>
      </c>
      <c r="D24">
        <v>69.319999999999993</v>
      </c>
      <c r="E24">
        <v>20.78</v>
      </c>
      <c r="F24">
        <v>9.9</v>
      </c>
      <c r="L24">
        <f t="shared" si="0"/>
        <v>100</v>
      </c>
      <c r="M24" s="13" t="s">
        <v>333</v>
      </c>
    </row>
    <row r="25" spans="1:14" x14ac:dyDescent="0.15">
      <c r="A25" s="3">
        <v>9</v>
      </c>
      <c r="B25" s="13" t="s">
        <v>2419</v>
      </c>
      <c r="D25">
        <v>83.64</v>
      </c>
      <c r="E25">
        <v>10.66</v>
      </c>
      <c r="F25">
        <v>5.47</v>
      </c>
      <c r="G25">
        <v>0.23</v>
      </c>
      <c r="H25" t="s">
        <v>1534</v>
      </c>
      <c r="L25">
        <f t="shared" si="0"/>
        <v>100</v>
      </c>
    </row>
    <row r="26" spans="1:14" x14ac:dyDescent="0.15">
      <c r="A26" s="3" t="s">
        <v>2420</v>
      </c>
      <c r="B26" s="13" t="s">
        <v>2421</v>
      </c>
      <c r="C26" s="13" t="s">
        <v>835</v>
      </c>
      <c r="D26">
        <v>83.6</v>
      </c>
      <c r="E26">
        <v>10.8</v>
      </c>
      <c r="F26">
        <v>5.6</v>
      </c>
      <c r="L26">
        <f t="shared" si="0"/>
        <v>99.999999999999986</v>
      </c>
      <c r="M26" s="13" t="s">
        <v>2907</v>
      </c>
    </row>
    <row r="27" spans="1:14" x14ac:dyDescent="0.15">
      <c r="A27" s="3">
        <v>10</v>
      </c>
      <c r="B27" s="13" t="s">
        <v>2422</v>
      </c>
      <c r="D27">
        <v>90.05</v>
      </c>
      <c r="E27">
        <v>9.56</v>
      </c>
      <c r="G27">
        <v>0.39</v>
      </c>
      <c r="H27" s="13" t="s">
        <v>1534</v>
      </c>
      <c r="L27">
        <f t="shared" si="0"/>
        <v>100</v>
      </c>
    </row>
    <row r="28" spans="1:14" x14ac:dyDescent="0.15">
      <c r="A28" s="14" t="s">
        <v>2423</v>
      </c>
      <c r="B28" s="13" t="s">
        <v>2424</v>
      </c>
      <c r="C28" s="13" t="s">
        <v>2416</v>
      </c>
      <c r="D28">
        <v>89.97</v>
      </c>
      <c r="E28">
        <v>9.61</v>
      </c>
      <c r="F28">
        <v>0.42</v>
      </c>
      <c r="L28">
        <f t="shared" si="0"/>
        <v>100</v>
      </c>
      <c r="M28" s="13" t="s">
        <v>332</v>
      </c>
    </row>
    <row r="31" spans="1:14" x14ac:dyDescent="0.15">
      <c r="C31" s="13" t="s">
        <v>2430</v>
      </c>
      <c r="D31">
        <v>10</v>
      </c>
    </row>
    <row r="32" spans="1:14" x14ac:dyDescent="0.15">
      <c r="C32" s="13" t="s">
        <v>2389</v>
      </c>
      <c r="D32">
        <v>2</v>
      </c>
    </row>
    <row r="33" spans="3:4" x14ac:dyDescent="0.15">
      <c r="C33" s="13" t="s">
        <v>1552</v>
      </c>
      <c r="D33">
        <v>2</v>
      </c>
    </row>
    <row r="34" spans="3:4" x14ac:dyDescent="0.15">
      <c r="C34" s="13" t="s">
        <v>3235</v>
      </c>
      <c r="D34">
        <v>2</v>
      </c>
    </row>
    <row r="35" spans="3:4" x14ac:dyDescent="0.15">
      <c r="C35" s="13" t="s">
        <v>2416</v>
      </c>
      <c r="D35">
        <v>2</v>
      </c>
    </row>
    <row r="36" spans="3:4" x14ac:dyDescent="0.15">
      <c r="C36" s="13" t="s">
        <v>835</v>
      </c>
      <c r="D36">
        <v>2</v>
      </c>
    </row>
    <row r="37" spans="3:4" x14ac:dyDescent="0.15">
      <c r="C37" s="13" t="s">
        <v>2431</v>
      </c>
      <c r="D37">
        <v>1</v>
      </c>
    </row>
    <row r="38" spans="3:4" x14ac:dyDescent="0.15">
      <c r="C38" s="13" t="s">
        <v>2051</v>
      </c>
      <c r="D38">
        <v>1</v>
      </c>
    </row>
    <row r="39" spans="3:4" x14ac:dyDescent="0.15">
      <c r="C39" s="13" t="s">
        <v>2405</v>
      </c>
      <c r="D39">
        <v>1</v>
      </c>
    </row>
    <row r="40" spans="3:4" x14ac:dyDescent="0.15">
      <c r="C40" s="13" t="s">
        <v>2050</v>
      </c>
      <c r="D40">
        <v>1</v>
      </c>
    </row>
    <row r="41" spans="3:4" x14ac:dyDescent="0.15">
      <c r="D41">
        <v>24</v>
      </c>
    </row>
  </sheetData>
  <phoneticPr fontId="3" type="noConversion"/>
  <pageMargins left="0.75" right="0.75" top="1" bottom="1" header="0.3" footer="0.3"/>
  <pageSetup paperSize="9" orientation="portrait" horizontalDpi="0" verticalDpi="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I29"/>
  <sheetViews>
    <sheetView workbookViewId="0">
      <selection activeCell="A2" sqref="A2"/>
    </sheetView>
  </sheetViews>
  <sheetFormatPr baseColWidth="10" defaultColWidth="11.5" defaultRowHeight="13" x14ac:dyDescent="0.15"/>
  <cols>
    <col min="1" max="1" width="42.1640625" bestFit="1" customWidth="1"/>
    <col min="2" max="7" width="11.5" style="3" customWidth="1"/>
    <col min="8" max="8" width="12.1640625" style="8" bestFit="1" customWidth="1"/>
  </cols>
  <sheetData>
    <row r="2" spans="1:9" ht="16" x14ac:dyDescent="0.2">
      <c r="A2" s="81" t="s">
        <v>5161</v>
      </c>
    </row>
    <row r="4" spans="1:9" s="1" customFormat="1" x14ac:dyDescent="0.15">
      <c r="A4" s="1" t="s">
        <v>4209</v>
      </c>
      <c r="B4" s="2" t="s">
        <v>2161</v>
      </c>
      <c r="C4" s="2" t="s">
        <v>2162</v>
      </c>
      <c r="D4" s="2" t="s">
        <v>2164</v>
      </c>
      <c r="E4" s="2" t="s">
        <v>2166</v>
      </c>
      <c r="F4" s="2" t="s">
        <v>2169</v>
      </c>
      <c r="G4" s="2" t="s">
        <v>2165</v>
      </c>
      <c r="H4" s="16"/>
    </row>
    <row r="5" spans="1:9" x14ac:dyDescent="0.15">
      <c r="A5" t="s">
        <v>4210</v>
      </c>
      <c r="B5" s="3">
        <v>89.07</v>
      </c>
      <c r="C5" s="3">
        <v>9.69</v>
      </c>
      <c r="D5" s="3">
        <v>0.5</v>
      </c>
      <c r="E5" s="3">
        <v>0.26</v>
      </c>
      <c r="F5" s="3">
        <v>0.56999999999999995</v>
      </c>
      <c r="G5" s="3" t="s">
        <v>3845</v>
      </c>
      <c r="H5" s="8" t="s">
        <v>4211</v>
      </c>
    </row>
    <row r="6" spans="1:9" x14ac:dyDescent="0.15">
      <c r="A6" t="s">
        <v>4212</v>
      </c>
      <c r="B6" s="3">
        <v>83.19</v>
      </c>
      <c r="C6" s="3">
        <v>13.22</v>
      </c>
      <c r="D6" s="3">
        <v>0.7</v>
      </c>
      <c r="E6" s="3">
        <v>0.19</v>
      </c>
      <c r="F6" s="3">
        <v>0.34</v>
      </c>
      <c r="G6" s="3">
        <v>0.16</v>
      </c>
      <c r="H6" s="8" t="s">
        <v>4211</v>
      </c>
    </row>
    <row r="7" spans="1:9" x14ac:dyDescent="0.15">
      <c r="A7" t="s">
        <v>4213</v>
      </c>
      <c r="B7" s="3">
        <v>87.97</v>
      </c>
      <c r="C7" s="3">
        <v>9.56</v>
      </c>
      <c r="D7" s="3">
        <v>1.66</v>
      </c>
      <c r="E7" s="3">
        <v>0.13</v>
      </c>
      <c r="F7" s="3">
        <v>0.46</v>
      </c>
      <c r="G7" s="3">
        <v>0.23</v>
      </c>
      <c r="H7" s="8" t="s">
        <v>4211</v>
      </c>
    </row>
    <row r="8" spans="1:9" x14ac:dyDescent="0.15">
      <c r="A8" t="s">
        <v>4215</v>
      </c>
      <c r="B8" s="3">
        <v>68.290000000000006</v>
      </c>
      <c r="C8" s="3">
        <v>11.95</v>
      </c>
      <c r="D8" s="3">
        <v>0.72</v>
      </c>
      <c r="E8" s="3">
        <v>0.31</v>
      </c>
      <c r="F8" s="3">
        <v>0.11</v>
      </c>
      <c r="G8" s="3">
        <v>0.32</v>
      </c>
      <c r="H8" s="8" t="s">
        <v>4211</v>
      </c>
    </row>
    <row r="9" spans="1:9" x14ac:dyDescent="0.15">
      <c r="A9" t="s">
        <v>4214</v>
      </c>
      <c r="B9" s="3">
        <v>87.26</v>
      </c>
      <c r="C9" s="3">
        <v>11.61</v>
      </c>
      <c r="D9" s="3">
        <v>0.49</v>
      </c>
      <c r="E9" s="3">
        <v>0.15</v>
      </c>
      <c r="F9" s="3">
        <v>0.39</v>
      </c>
      <c r="G9" s="3">
        <v>0.1</v>
      </c>
      <c r="H9" s="8" t="s">
        <v>4211</v>
      </c>
    </row>
    <row r="10" spans="1:9" x14ac:dyDescent="0.15">
      <c r="A10" t="s">
        <v>4216</v>
      </c>
      <c r="B10" s="3">
        <v>88.86</v>
      </c>
      <c r="C10" s="3">
        <v>8.85</v>
      </c>
      <c r="D10" s="3">
        <v>0.93</v>
      </c>
      <c r="E10" s="3">
        <v>0.21</v>
      </c>
      <c r="F10" s="3">
        <v>0.69</v>
      </c>
      <c r="G10" s="3">
        <v>0.46</v>
      </c>
      <c r="H10" s="8" t="s">
        <v>4211</v>
      </c>
    </row>
    <row r="11" spans="1:9" x14ac:dyDescent="0.15">
      <c r="A11" t="s">
        <v>4217</v>
      </c>
      <c r="B11" s="3">
        <v>89.14</v>
      </c>
      <c r="C11" s="3">
        <v>9.9</v>
      </c>
      <c r="D11" s="3">
        <v>0.38</v>
      </c>
      <c r="E11" s="3">
        <v>0.13</v>
      </c>
      <c r="F11" s="3">
        <v>0.34</v>
      </c>
      <c r="G11" s="3">
        <v>0.1</v>
      </c>
      <c r="H11" s="8" t="s">
        <v>4211</v>
      </c>
    </row>
    <row r="12" spans="1:9" x14ac:dyDescent="0.15">
      <c r="A12" t="s">
        <v>4218</v>
      </c>
      <c r="B12" s="3">
        <v>89.32</v>
      </c>
      <c r="C12" s="3">
        <v>10.28</v>
      </c>
      <c r="D12" s="3" t="s">
        <v>3845</v>
      </c>
      <c r="E12" s="3">
        <v>0.14000000000000001</v>
      </c>
      <c r="F12" s="3">
        <v>0.22</v>
      </c>
      <c r="G12" s="3">
        <v>0.04</v>
      </c>
      <c r="H12" s="8" t="s">
        <v>4211</v>
      </c>
    </row>
    <row r="13" spans="1:9" x14ac:dyDescent="0.15">
      <c r="A13" t="s">
        <v>4219</v>
      </c>
      <c r="B13" s="3">
        <v>89.92</v>
      </c>
      <c r="C13" s="3">
        <v>9.02</v>
      </c>
      <c r="D13" s="3" t="s">
        <v>2148</v>
      </c>
      <c r="E13" s="3">
        <v>0.06</v>
      </c>
      <c r="F13" s="3">
        <v>0.74</v>
      </c>
      <c r="G13" s="3">
        <v>0.14000000000000001</v>
      </c>
      <c r="H13" s="8" t="s">
        <v>4220</v>
      </c>
      <c r="I13" t="s">
        <v>4222</v>
      </c>
    </row>
    <row r="14" spans="1:9" x14ac:dyDescent="0.15">
      <c r="A14" t="s">
        <v>4221</v>
      </c>
      <c r="B14" s="3">
        <v>88.2</v>
      </c>
      <c r="C14" s="3">
        <v>10.09</v>
      </c>
      <c r="D14" s="3">
        <v>1.1599999999999999</v>
      </c>
      <c r="E14" s="3">
        <v>0.08</v>
      </c>
      <c r="F14" s="3" t="s">
        <v>3845</v>
      </c>
      <c r="G14" s="3">
        <v>0.06</v>
      </c>
      <c r="H14" s="8" t="s">
        <v>4211</v>
      </c>
      <c r="I14" t="s">
        <v>4223</v>
      </c>
    </row>
    <row r="15" spans="1:9" x14ac:dyDescent="0.15">
      <c r="A15" t="s">
        <v>4224</v>
      </c>
      <c r="B15" s="3">
        <v>87.93</v>
      </c>
      <c r="C15" s="3">
        <v>11.05</v>
      </c>
      <c r="D15" s="3">
        <v>0.61</v>
      </c>
      <c r="E15" s="3">
        <v>0.19</v>
      </c>
      <c r="F15" s="3">
        <v>0.63</v>
      </c>
      <c r="G15" s="3">
        <v>0.13</v>
      </c>
      <c r="H15" s="8" t="s">
        <v>4211</v>
      </c>
    </row>
    <row r="16" spans="1:9" x14ac:dyDescent="0.15">
      <c r="A16" t="s">
        <v>4225</v>
      </c>
      <c r="B16" s="3">
        <v>91.52</v>
      </c>
      <c r="C16" s="3">
        <v>6.18</v>
      </c>
      <c r="D16" s="3" t="s">
        <v>3845</v>
      </c>
      <c r="E16" s="3" t="s">
        <v>3845</v>
      </c>
      <c r="F16" s="3">
        <v>0.66</v>
      </c>
      <c r="G16" s="3" t="s">
        <v>3845</v>
      </c>
      <c r="H16" s="8" t="s">
        <v>4220</v>
      </c>
    </row>
    <row r="17" spans="1:8" x14ac:dyDescent="0.15">
      <c r="A17" t="s">
        <v>4226</v>
      </c>
      <c r="B17" s="3">
        <v>91.57</v>
      </c>
      <c r="C17" s="3">
        <v>6.77</v>
      </c>
      <c r="D17" s="3" t="s">
        <v>3845</v>
      </c>
      <c r="E17" s="3" t="s">
        <v>3845</v>
      </c>
      <c r="F17" s="3">
        <v>0.63</v>
      </c>
      <c r="G17" s="3" t="s">
        <v>3845</v>
      </c>
      <c r="H17" s="8" t="s">
        <v>4220</v>
      </c>
    </row>
    <row r="18" spans="1:8" x14ac:dyDescent="0.15">
      <c r="A18" t="s">
        <v>4227</v>
      </c>
      <c r="B18" s="3">
        <v>90.04</v>
      </c>
      <c r="C18" s="3">
        <v>8.94</v>
      </c>
      <c r="H18" s="8" t="s">
        <v>4220</v>
      </c>
    </row>
    <row r="19" spans="1:8" x14ac:dyDescent="0.15">
      <c r="A19" t="s">
        <v>4228</v>
      </c>
      <c r="B19" s="3">
        <v>91.73</v>
      </c>
      <c r="C19" s="3">
        <v>6.91</v>
      </c>
      <c r="H19" s="8" t="s">
        <v>4220</v>
      </c>
    </row>
    <row r="20" spans="1:8" x14ac:dyDescent="0.15">
      <c r="A20" t="s">
        <v>4229</v>
      </c>
      <c r="B20" s="3">
        <v>92.39</v>
      </c>
      <c r="C20" s="3">
        <v>6.53</v>
      </c>
      <c r="H20" s="8" t="s">
        <v>4220</v>
      </c>
    </row>
    <row r="21" spans="1:8" x14ac:dyDescent="0.15">
      <c r="A21" t="s">
        <v>4230</v>
      </c>
      <c r="B21" s="3">
        <v>92.71</v>
      </c>
      <c r="C21" s="3">
        <v>7.29</v>
      </c>
      <c r="H21" s="8" t="s">
        <v>4231</v>
      </c>
    </row>
    <row r="22" spans="1:8" x14ac:dyDescent="0.15">
      <c r="A22" t="s">
        <v>4232</v>
      </c>
      <c r="B22" s="3">
        <v>93.11</v>
      </c>
      <c r="C22" s="3">
        <v>6.89</v>
      </c>
      <c r="H22" s="8" t="s">
        <v>4231</v>
      </c>
    </row>
    <row r="23" spans="1:8" x14ac:dyDescent="0.15">
      <c r="A23" t="s">
        <v>4233</v>
      </c>
      <c r="B23" s="3">
        <v>93.7</v>
      </c>
      <c r="C23" s="3">
        <v>3.08</v>
      </c>
      <c r="F23" s="3">
        <v>2.12</v>
      </c>
      <c r="H23" s="8" t="s">
        <v>4231</v>
      </c>
    </row>
    <row r="24" spans="1:8" x14ac:dyDescent="0.15">
      <c r="A24" t="s">
        <v>4234</v>
      </c>
      <c r="B24" s="3">
        <v>90.82</v>
      </c>
      <c r="C24" s="3">
        <v>0.71</v>
      </c>
      <c r="F24" s="3">
        <v>8.4700000000000006</v>
      </c>
      <c r="H24" s="8" t="s">
        <v>4231</v>
      </c>
    </row>
    <row r="25" spans="1:8" x14ac:dyDescent="0.15">
      <c r="C25" s="3">
        <v>94.76</v>
      </c>
      <c r="D25" s="3">
        <v>4.0999999999999996</v>
      </c>
      <c r="E25" s="3">
        <v>0.49</v>
      </c>
      <c r="H25" s="8" t="s">
        <v>4211</v>
      </c>
    </row>
    <row r="27" spans="1:8" x14ac:dyDescent="0.15">
      <c r="A27" t="s">
        <v>4236</v>
      </c>
    </row>
    <row r="28" spans="1:8" x14ac:dyDescent="0.15">
      <c r="A28" s="8" t="s">
        <v>4235</v>
      </c>
    </row>
    <row r="29" spans="1:8" x14ac:dyDescent="0.15">
      <c r="A29" t="s">
        <v>4237</v>
      </c>
    </row>
  </sheetData>
  <pageMargins left="0.75" right="0.75" top="1" bottom="1" header="0.3" footer="0.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Y1376"/>
  <sheetViews>
    <sheetView tabSelected="1" zoomScaleNormal="100" workbookViewId="0">
      <pane ySplit="1" topLeftCell="A2" activePane="bottomLeft" state="frozen"/>
      <selection pane="bottomLeft" activeCell="A3" sqref="A3"/>
    </sheetView>
  </sheetViews>
  <sheetFormatPr baseColWidth="10" defaultColWidth="8.83203125" defaultRowHeight="13" x14ac:dyDescent="0.15"/>
  <cols>
    <col min="2" max="2" width="37.83203125" style="8" customWidth="1"/>
    <col min="3" max="5" width="9.1640625" style="3" customWidth="1"/>
    <col min="6" max="6" width="8.5" style="3" customWidth="1"/>
    <col min="7" max="13" width="9.1640625" style="3" customWidth="1"/>
    <col min="14" max="14" width="26.5" style="3" bestFit="1" customWidth="1"/>
    <col min="15" max="15" width="9.1640625" style="3" customWidth="1"/>
    <col min="16" max="16" width="5" style="3" bestFit="1" customWidth="1"/>
    <col min="17" max="17" width="7" bestFit="1" customWidth="1"/>
    <col min="18" max="18" width="30.5" customWidth="1"/>
    <col min="19" max="19" width="40" style="8" bestFit="1" customWidth="1"/>
    <col min="20" max="21" width="26.5" bestFit="1" customWidth="1"/>
    <col min="24" max="24" width="26.5" bestFit="1" customWidth="1"/>
  </cols>
  <sheetData>
    <row r="1" spans="1:25" s="1" customFormat="1" x14ac:dyDescent="0.15">
      <c r="B1" s="16"/>
      <c r="C1" s="2" t="s">
        <v>2161</v>
      </c>
      <c r="D1" s="2" t="s">
        <v>2162</v>
      </c>
      <c r="E1" s="2" t="s">
        <v>2163</v>
      </c>
      <c r="F1" s="2" t="s">
        <v>2164</v>
      </c>
      <c r="G1" s="2" t="s">
        <v>2165</v>
      </c>
      <c r="H1" s="2" t="s">
        <v>2166</v>
      </c>
      <c r="I1" s="2" t="s">
        <v>2167</v>
      </c>
      <c r="J1" s="2" t="s">
        <v>2168</v>
      </c>
      <c r="K1" s="2" t="s">
        <v>2169</v>
      </c>
      <c r="L1" s="2" t="s">
        <v>2170</v>
      </c>
      <c r="M1" s="2" t="s">
        <v>2171</v>
      </c>
      <c r="N1" s="2" t="s">
        <v>1519</v>
      </c>
      <c r="O1" s="2" t="s">
        <v>2295</v>
      </c>
      <c r="R1" s="1" t="s">
        <v>1270</v>
      </c>
      <c r="S1" s="16" t="s">
        <v>18</v>
      </c>
      <c r="T1" s="3"/>
      <c r="U1" s="2"/>
    </row>
    <row r="2" spans="1:25" s="1" customFormat="1" x14ac:dyDescent="0.15">
      <c r="B2" s="16"/>
      <c r="C2" s="2"/>
      <c r="D2" s="2"/>
      <c r="E2" s="2"/>
      <c r="F2" s="2"/>
      <c r="G2" s="2"/>
      <c r="H2" s="2"/>
      <c r="I2" s="2"/>
      <c r="J2" s="2"/>
      <c r="K2" s="2"/>
      <c r="L2" s="2"/>
      <c r="M2" s="2"/>
      <c r="N2" s="2"/>
      <c r="O2" s="2"/>
      <c r="S2" s="16"/>
      <c r="T2" s="3"/>
      <c r="U2" s="2"/>
    </row>
    <row r="3" spans="1:25" s="1" customFormat="1" ht="16" x14ac:dyDescent="0.2">
      <c r="A3" s="102" t="s">
        <v>5162</v>
      </c>
      <c r="B3" s="16"/>
      <c r="C3" s="2"/>
      <c r="D3" s="2"/>
      <c r="E3" s="2"/>
      <c r="F3" s="2"/>
      <c r="G3" s="2"/>
      <c r="H3" s="2"/>
      <c r="I3" s="2"/>
      <c r="J3" s="2"/>
      <c r="K3" s="2"/>
      <c r="L3" s="2"/>
      <c r="M3" s="2"/>
      <c r="N3" s="2"/>
      <c r="O3" s="2"/>
      <c r="S3" s="16"/>
      <c r="T3" s="3"/>
      <c r="U3" s="2"/>
    </row>
    <row r="4" spans="1:25" s="1" customFormat="1" x14ac:dyDescent="0.15">
      <c r="B4" s="16"/>
      <c r="C4" s="2"/>
      <c r="D4" s="2"/>
      <c r="E4" s="2"/>
      <c r="F4" s="2"/>
      <c r="G4" s="2"/>
      <c r="H4" s="2"/>
      <c r="I4" s="2"/>
      <c r="J4" s="2"/>
      <c r="K4" s="2"/>
      <c r="L4" s="2"/>
      <c r="M4" s="2"/>
      <c r="N4" s="2"/>
      <c r="O4" s="2"/>
      <c r="S4" s="16"/>
      <c r="T4" s="3"/>
      <c r="U4" s="2"/>
    </row>
    <row r="5" spans="1:25" x14ac:dyDescent="0.15">
      <c r="A5" s="1" t="s">
        <v>1275</v>
      </c>
      <c r="T5" s="3"/>
      <c r="U5" s="3"/>
    </row>
    <row r="6" spans="1:25" x14ac:dyDescent="0.15">
      <c r="A6">
        <v>1</v>
      </c>
      <c r="B6" s="8" t="s">
        <v>2172</v>
      </c>
      <c r="C6" s="3">
        <v>87.7</v>
      </c>
      <c r="D6" s="3">
        <v>7.02</v>
      </c>
      <c r="E6" s="3" t="s">
        <v>2173</v>
      </c>
      <c r="F6" s="3">
        <v>4.0599999999999996</v>
      </c>
      <c r="G6" s="3" t="s">
        <v>2173</v>
      </c>
      <c r="H6" s="3">
        <v>1.02</v>
      </c>
      <c r="I6" s="3" t="s">
        <v>2174</v>
      </c>
      <c r="J6" s="3" t="s">
        <v>2173</v>
      </c>
      <c r="K6" s="3">
        <v>0.2</v>
      </c>
      <c r="L6" s="3" t="s">
        <v>2173</v>
      </c>
      <c r="M6" s="3" t="s">
        <v>2173</v>
      </c>
      <c r="N6" s="3" t="s">
        <v>2175</v>
      </c>
      <c r="O6" s="3">
        <f>SUM(C6:M6)</f>
        <v>100</v>
      </c>
      <c r="T6" s="3"/>
      <c r="U6" s="3" t="s">
        <v>2173</v>
      </c>
      <c r="V6">
        <v>18</v>
      </c>
    </row>
    <row r="7" spans="1:25" x14ac:dyDescent="0.15">
      <c r="A7">
        <v>2</v>
      </c>
      <c r="B7" s="8" t="s">
        <v>2172</v>
      </c>
      <c r="C7" s="3">
        <v>84.64</v>
      </c>
      <c r="D7" s="3">
        <v>8</v>
      </c>
      <c r="E7" s="3" t="s">
        <v>2173</v>
      </c>
      <c r="F7" s="3">
        <v>6.33</v>
      </c>
      <c r="G7" s="3" t="s">
        <v>2173</v>
      </c>
      <c r="H7" s="3">
        <v>0.73</v>
      </c>
      <c r="I7" s="3" t="s">
        <v>2174</v>
      </c>
      <c r="J7" s="3" t="s">
        <v>2173</v>
      </c>
      <c r="K7" s="3">
        <v>0.3</v>
      </c>
      <c r="L7" s="3" t="s">
        <v>2173</v>
      </c>
      <c r="M7" s="3" t="s">
        <v>2174</v>
      </c>
      <c r="N7" s="3" t="s">
        <v>2175</v>
      </c>
      <c r="O7" s="3">
        <f t="shared" ref="O7:O22" si="0">SUM(C7:M7)</f>
        <v>100</v>
      </c>
      <c r="T7" s="3"/>
      <c r="U7" s="14" t="s">
        <v>2259</v>
      </c>
      <c r="V7">
        <v>20</v>
      </c>
      <c r="X7" s="14" t="s">
        <v>1112</v>
      </c>
      <c r="Y7">
        <v>602</v>
      </c>
    </row>
    <row r="8" spans="1:25" x14ac:dyDescent="0.15">
      <c r="A8">
        <v>3</v>
      </c>
      <c r="B8" s="8" t="s">
        <v>2172</v>
      </c>
      <c r="C8" s="3">
        <v>82.79</v>
      </c>
      <c r="D8" s="3">
        <v>7.33</v>
      </c>
      <c r="E8" s="3" t="s">
        <v>2173</v>
      </c>
      <c r="F8" s="3">
        <v>9.1</v>
      </c>
      <c r="G8" s="3" t="s">
        <v>2173</v>
      </c>
      <c r="H8" s="3">
        <v>0.53</v>
      </c>
      <c r="I8" s="3" t="s">
        <v>2173</v>
      </c>
      <c r="J8" s="3" t="s">
        <v>2173</v>
      </c>
      <c r="K8" s="3">
        <v>0.25</v>
      </c>
      <c r="L8" s="3" t="s">
        <v>2173</v>
      </c>
      <c r="M8" s="3" t="s">
        <v>2173</v>
      </c>
      <c r="N8" s="3" t="s">
        <v>2175</v>
      </c>
      <c r="O8" s="3">
        <f t="shared" si="0"/>
        <v>100</v>
      </c>
      <c r="T8" s="3"/>
      <c r="U8" s="3" t="s">
        <v>295</v>
      </c>
      <c r="V8">
        <v>1</v>
      </c>
      <c r="X8" s="14" t="s">
        <v>737</v>
      </c>
      <c r="Y8">
        <v>171</v>
      </c>
    </row>
    <row r="9" spans="1:25" x14ac:dyDescent="0.15">
      <c r="A9">
        <v>4</v>
      </c>
      <c r="B9" s="8" t="s">
        <v>2172</v>
      </c>
      <c r="C9" s="3">
        <v>83.87</v>
      </c>
      <c r="D9" s="3">
        <v>5.35</v>
      </c>
      <c r="E9" s="3">
        <v>1.3</v>
      </c>
      <c r="F9" s="3">
        <v>9.2799999999999994</v>
      </c>
      <c r="G9" s="3" t="s">
        <v>2173</v>
      </c>
      <c r="H9" s="3">
        <v>0.1</v>
      </c>
      <c r="I9" s="3" t="s">
        <v>2173</v>
      </c>
      <c r="J9" s="3" t="s">
        <v>2173</v>
      </c>
      <c r="K9" s="3">
        <v>0.1</v>
      </c>
      <c r="L9" s="3" t="s">
        <v>2173</v>
      </c>
      <c r="M9" s="3" t="s">
        <v>2173</v>
      </c>
      <c r="N9" s="3" t="s">
        <v>2175</v>
      </c>
      <c r="O9" s="3">
        <f t="shared" si="0"/>
        <v>99.999999999999986</v>
      </c>
      <c r="T9" s="3"/>
      <c r="U9" s="3" t="s">
        <v>291</v>
      </c>
      <c r="V9">
        <v>1</v>
      </c>
      <c r="X9" s="3" t="s">
        <v>2179</v>
      </c>
      <c r="Y9">
        <v>59</v>
      </c>
    </row>
    <row r="10" spans="1:25" x14ac:dyDescent="0.15">
      <c r="A10">
        <v>5</v>
      </c>
      <c r="B10" s="8" t="s">
        <v>2172</v>
      </c>
      <c r="C10" s="3">
        <v>86.69</v>
      </c>
      <c r="D10" s="3">
        <v>12.9</v>
      </c>
      <c r="E10" s="3" t="s">
        <v>2173</v>
      </c>
      <c r="F10" s="3" t="s">
        <v>2174</v>
      </c>
      <c r="G10" s="3" t="s">
        <v>2173</v>
      </c>
      <c r="H10" s="3" t="s">
        <v>2174</v>
      </c>
      <c r="I10" s="3" t="s">
        <v>2174</v>
      </c>
      <c r="J10" s="3" t="s">
        <v>2173</v>
      </c>
      <c r="K10" s="3">
        <v>0.41</v>
      </c>
      <c r="L10" s="3" t="s">
        <v>2174</v>
      </c>
      <c r="M10" s="3" t="s">
        <v>2173</v>
      </c>
      <c r="N10" s="3" t="s">
        <v>2175</v>
      </c>
      <c r="O10" s="3">
        <f t="shared" si="0"/>
        <v>100</v>
      </c>
      <c r="T10" s="3"/>
      <c r="U10" s="3" t="s">
        <v>562</v>
      </c>
      <c r="V10">
        <v>8</v>
      </c>
      <c r="X10" s="3" t="s">
        <v>1532</v>
      </c>
      <c r="Y10">
        <v>45</v>
      </c>
    </row>
    <row r="11" spans="1:25" x14ac:dyDescent="0.15">
      <c r="A11">
        <v>6</v>
      </c>
      <c r="B11" s="8" t="s">
        <v>2176</v>
      </c>
      <c r="C11" s="3">
        <v>84.68</v>
      </c>
      <c r="D11" s="3">
        <v>5.57</v>
      </c>
      <c r="E11" s="3" t="s">
        <v>2173</v>
      </c>
      <c r="F11" s="3">
        <v>8.81</v>
      </c>
      <c r="G11" s="3" t="s">
        <v>2173</v>
      </c>
      <c r="H11" s="3">
        <v>0.94</v>
      </c>
      <c r="I11" s="3" t="s">
        <v>2173</v>
      </c>
      <c r="J11" s="3" t="s">
        <v>2173</v>
      </c>
      <c r="K11" s="3" t="s">
        <v>2174</v>
      </c>
      <c r="L11" s="3" t="s">
        <v>2173</v>
      </c>
      <c r="M11" s="3" t="s">
        <v>2173</v>
      </c>
      <c r="N11" s="3" t="s">
        <v>2175</v>
      </c>
      <c r="O11" s="3">
        <f t="shared" si="0"/>
        <v>100</v>
      </c>
      <c r="T11" s="3"/>
      <c r="U11" s="3" t="s">
        <v>237</v>
      </c>
      <c r="V11">
        <v>1</v>
      </c>
      <c r="X11" s="3" t="s">
        <v>2304</v>
      </c>
      <c r="Y11">
        <v>34</v>
      </c>
    </row>
    <row r="12" spans="1:25" x14ac:dyDescent="0.15">
      <c r="A12">
        <v>7</v>
      </c>
      <c r="B12" s="8" t="s">
        <v>2176</v>
      </c>
      <c r="C12" s="3">
        <v>82.01</v>
      </c>
      <c r="D12" s="3">
        <v>5.55</v>
      </c>
      <c r="E12" s="3">
        <v>2</v>
      </c>
      <c r="F12" s="3">
        <v>10.23</v>
      </c>
      <c r="G12" s="3" t="s">
        <v>2173</v>
      </c>
      <c r="H12" s="3" t="s">
        <v>2174</v>
      </c>
      <c r="I12" s="3" t="s">
        <v>2174</v>
      </c>
      <c r="J12" s="3" t="s">
        <v>2173</v>
      </c>
      <c r="K12" s="3">
        <v>0.21</v>
      </c>
      <c r="L12" s="3" t="s">
        <v>2174</v>
      </c>
      <c r="M12" s="3" t="s">
        <v>2174</v>
      </c>
      <c r="N12" s="3" t="s">
        <v>2175</v>
      </c>
      <c r="O12" s="3">
        <f t="shared" si="0"/>
        <v>100</v>
      </c>
      <c r="T12" s="3"/>
      <c r="U12" s="3" t="s">
        <v>270</v>
      </c>
      <c r="V12">
        <v>1</v>
      </c>
      <c r="X12" s="49" t="s">
        <v>236</v>
      </c>
      <c r="Y12" s="6">
        <v>27</v>
      </c>
    </row>
    <row r="13" spans="1:25" x14ac:dyDescent="0.15">
      <c r="A13">
        <v>8</v>
      </c>
      <c r="B13" s="8" t="s">
        <v>2176</v>
      </c>
      <c r="C13" s="3">
        <v>81.23</v>
      </c>
      <c r="D13" s="3">
        <v>8.02</v>
      </c>
      <c r="E13" s="3" t="s">
        <v>2173</v>
      </c>
      <c r="F13" s="3">
        <v>18.22</v>
      </c>
      <c r="G13" s="3" t="s">
        <v>2173</v>
      </c>
      <c r="H13" s="3">
        <v>0.3</v>
      </c>
      <c r="I13" s="3" t="s">
        <v>2174</v>
      </c>
      <c r="J13" s="3" t="s">
        <v>2174</v>
      </c>
      <c r="K13" s="3">
        <v>0.25</v>
      </c>
      <c r="L13" s="3" t="s">
        <v>2173</v>
      </c>
      <c r="M13" s="3" t="s">
        <v>2173</v>
      </c>
      <c r="N13" s="3" t="s">
        <v>2175</v>
      </c>
      <c r="O13" s="11">
        <f t="shared" si="0"/>
        <v>108.02</v>
      </c>
      <c r="T13" s="3"/>
      <c r="U13" s="3" t="s">
        <v>1030</v>
      </c>
      <c r="V13">
        <v>2</v>
      </c>
      <c r="X13" s="3" t="s">
        <v>164</v>
      </c>
      <c r="Y13">
        <v>22</v>
      </c>
    </row>
    <row r="14" spans="1:25" x14ac:dyDescent="0.15">
      <c r="A14">
        <v>9</v>
      </c>
      <c r="B14" s="8" t="s">
        <v>2177</v>
      </c>
      <c r="C14" s="3">
        <v>99.05</v>
      </c>
      <c r="D14" s="3">
        <v>0.4</v>
      </c>
      <c r="E14" s="3" t="s">
        <v>2173</v>
      </c>
      <c r="F14" s="3">
        <v>0.52</v>
      </c>
      <c r="G14" s="3" t="s">
        <v>2173</v>
      </c>
      <c r="H14" s="3">
        <v>0.03</v>
      </c>
      <c r="I14" s="3" t="s">
        <v>2174</v>
      </c>
      <c r="J14" s="3" t="s">
        <v>2173</v>
      </c>
      <c r="K14" s="3" t="s">
        <v>2174</v>
      </c>
      <c r="L14" s="3" t="s">
        <v>2173</v>
      </c>
      <c r="M14" s="3" t="s">
        <v>2173</v>
      </c>
      <c r="N14" s="3" t="s">
        <v>2175</v>
      </c>
      <c r="O14" s="3">
        <f t="shared" si="0"/>
        <v>100</v>
      </c>
      <c r="T14" s="3"/>
      <c r="U14" s="3" t="s">
        <v>2107</v>
      </c>
      <c r="V14">
        <v>20</v>
      </c>
      <c r="X14" s="49" t="s">
        <v>2259</v>
      </c>
      <c r="Y14" s="6">
        <v>20</v>
      </c>
    </row>
    <row r="15" spans="1:25" x14ac:dyDescent="0.15">
      <c r="A15">
        <v>10</v>
      </c>
      <c r="B15" s="8" t="s">
        <v>2178</v>
      </c>
      <c r="C15" s="3">
        <v>69.69</v>
      </c>
      <c r="D15" s="3">
        <v>7.16</v>
      </c>
      <c r="E15" s="3" t="s">
        <v>2173</v>
      </c>
      <c r="F15" s="3">
        <v>21.82</v>
      </c>
      <c r="G15" s="3" t="s">
        <v>2173</v>
      </c>
      <c r="H15" s="3">
        <v>0.47</v>
      </c>
      <c r="I15" s="3" t="s">
        <v>2173</v>
      </c>
      <c r="J15" s="3" t="s">
        <v>2173</v>
      </c>
      <c r="K15" s="3" t="s">
        <v>2174</v>
      </c>
      <c r="L15" s="3">
        <v>0.56999999999999995</v>
      </c>
      <c r="M15" s="3" t="s">
        <v>2174</v>
      </c>
      <c r="N15" s="3" t="s">
        <v>2179</v>
      </c>
      <c r="O15" s="3">
        <f t="shared" si="0"/>
        <v>99.70999999999998</v>
      </c>
      <c r="R15" t="s">
        <v>2712</v>
      </c>
      <c r="T15" s="3"/>
      <c r="U15" s="14" t="s">
        <v>436</v>
      </c>
      <c r="V15">
        <v>10</v>
      </c>
      <c r="X15" s="3" t="s">
        <v>2107</v>
      </c>
      <c r="Y15">
        <v>20</v>
      </c>
    </row>
    <row r="16" spans="1:25" x14ac:dyDescent="0.15">
      <c r="A16">
        <v>11</v>
      </c>
      <c r="B16" s="8" t="s">
        <v>2180</v>
      </c>
      <c r="C16" s="3">
        <v>62.04</v>
      </c>
      <c r="D16" s="3">
        <v>7.66</v>
      </c>
      <c r="E16" s="3" t="s">
        <v>2173</v>
      </c>
      <c r="F16" s="3">
        <v>29.32</v>
      </c>
      <c r="G16" s="3" t="s">
        <v>2173</v>
      </c>
      <c r="H16" s="3">
        <v>0.18</v>
      </c>
      <c r="I16" s="3" t="s">
        <v>2173</v>
      </c>
      <c r="J16" s="3" t="s">
        <v>2173</v>
      </c>
      <c r="K16" s="3">
        <v>0.19</v>
      </c>
      <c r="L16" s="3">
        <v>0.23</v>
      </c>
      <c r="M16" s="3" t="s">
        <v>2174</v>
      </c>
      <c r="N16" s="3" t="s">
        <v>2179</v>
      </c>
      <c r="O16" s="3">
        <f t="shared" si="0"/>
        <v>99.620000000000019</v>
      </c>
      <c r="R16" t="s">
        <v>2713</v>
      </c>
      <c r="T16" s="3"/>
      <c r="U16" s="14" t="s">
        <v>1112</v>
      </c>
      <c r="V16">
        <v>602</v>
      </c>
      <c r="X16" s="4" t="s">
        <v>2173</v>
      </c>
      <c r="Y16" s="6">
        <v>18</v>
      </c>
    </row>
    <row r="17" spans="1:25" x14ac:dyDescent="0.15">
      <c r="A17">
        <v>12</v>
      </c>
      <c r="B17" s="8" t="s">
        <v>2181</v>
      </c>
      <c r="C17" s="3">
        <v>72.22</v>
      </c>
      <c r="D17" s="3">
        <v>7.17</v>
      </c>
      <c r="E17" s="3" t="s">
        <v>2173</v>
      </c>
      <c r="F17" s="3">
        <v>19.559999999999999</v>
      </c>
      <c r="G17" s="3" t="s">
        <v>2173</v>
      </c>
      <c r="H17" s="3">
        <v>0.4</v>
      </c>
      <c r="I17" s="3" t="s">
        <v>2173</v>
      </c>
      <c r="J17" s="3" t="s">
        <v>2173</v>
      </c>
      <c r="K17" s="3">
        <v>0.2</v>
      </c>
      <c r="L17" s="3">
        <v>0.28000000000000003</v>
      </c>
      <c r="M17" s="3" t="s">
        <v>2174</v>
      </c>
      <c r="N17" s="3" t="s">
        <v>2179</v>
      </c>
      <c r="O17" s="3">
        <f t="shared" si="0"/>
        <v>99.830000000000013</v>
      </c>
      <c r="R17" t="s">
        <v>2714</v>
      </c>
      <c r="T17" s="3"/>
      <c r="U17" s="3" t="s">
        <v>2106</v>
      </c>
      <c r="V17">
        <v>1</v>
      </c>
      <c r="X17" s="3" t="s">
        <v>435</v>
      </c>
      <c r="Y17">
        <v>14</v>
      </c>
    </row>
    <row r="18" spans="1:25" x14ac:dyDescent="0.15">
      <c r="A18">
        <v>13</v>
      </c>
      <c r="B18" s="8" t="s">
        <v>2182</v>
      </c>
      <c r="C18" s="3">
        <v>74.17</v>
      </c>
      <c r="D18" s="3">
        <v>8.4700000000000006</v>
      </c>
      <c r="E18" s="3" t="s">
        <v>2173</v>
      </c>
      <c r="F18" s="3">
        <v>16.149999999999999</v>
      </c>
      <c r="G18" s="3" t="s">
        <v>2173</v>
      </c>
      <c r="H18" s="3">
        <v>0.28000000000000003</v>
      </c>
      <c r="I18" s="3" t="s">
        <v>2173</v>
      </c>
      <c r="J18" s="3" t="s">
        <v>2173</v>
      </c>
      <c r="K18" s="3" t="s">
        <v>2173</v>
      </c>
      <c r="L18" s="3" t="s">
        <v>2173</v>
      </c>
      <c r="M18" s="3" t="s">
        <v>2173</v>
      </c>
      <c r="N18" s="3" t="s">
        <v>2179</v>
      </c>
      <c r="O18" s="3">
        <f t="shared" si="0"/>
        <v>99.07</v>
      </c>
      <c r="R18" t="s">
        <v>2719</v>
      </c>
      <c r="T18" s="3"/>
      <c r="U18" s="3" t="s">
        <v>1774</v>
      </c>
      <c r="V18">
        <v>1</v>
      </c>
      <c r="X18" s="3" t="s">
        <v>480</v>
      </c>
      <c r="Y18">
        <v>14</v>
      </c>
    </row>
    <row r="19" spans="1:25" x14ac:dyDescent="0.15">
      <c r="A19">
        <v>14</v>
      </c>
      <c r="B19" s="8" t="s">
        <v>2290</v>
      </c>
      <c r="C19" s="3">
        <v>68.69</v>
      </c>
      <c r="D19" s="3">
        <v>4.8600000000000003</v>
      </c>
      <c r="E19" s="3" t="s">
        <v>2173</v>
      </c>
      <c r="F19" s="3">
        <v>25.43</v>
      </c>
      <c r="G19" s="3" t="s">
        <v>2173</v>
      </c>
      <c r="H19" s="3">
        <v>0.11</v>
      </c>
      <c r="I19" s="3" t="s">
        <v>2173</v>
      </c>
      <c r="J19" s="3" t="s">
        <v>2173</v>
      </c>
      <c r="K19" s="3" t="s">
        <v>2173</v>
      </c>
      <c r="L19" s="3" t="s">
        <v>2173</v>
      </c>
      <c r="M19" s="3" t="s">
        <v>2173</v>
      </c>
      <c r="N19" s="3" t="s">
        <v>2179</v>
      </c>
      <c r="O19" s="3">
        <f t="shared" si="0"/>
        <v>99.089999999999989</v>
      </c>
      <c r="R19" t="s">
        <v>2720</v>
      </c>
      <c r="T19" s="3"/>
      <c r="U19" s="3" t="s">
        <v>269</v>
      </c>
      <c r="V19">
        <v>1</v>
      </c>
      <c r="X19" s="3" t="s">
        <v>2598</v>
      </c>
      <c r="Y19">
        <v>11</v>
      </c>
    </row>
    <row r="20" spans="1:25" x14ac:dyDescent="0.15">
      <c r="A20">
        <v>15</v>
      </c>
      <c r="B20" s="8" t="s">
        <v>2183</v>
      </c>
      <c r="C20" s="3">
        <v>79.13</v>
      </c>
      <c r="D20" s="3">
        <v>8</v>
      </c>
      <c r="E20" s="3" t="s">
        <v>2173</v>
      </c>
      <c r="F20" s="3">
        <v>12.8</v>
      </c>
      <c r="G20" s="3" t="s">
        <v>2173</v>
      </c>
      <c r="H20" s="3" t="s">
        <v>2174</v>
      </c>
      <c r="I20" s="3" t="s">
        <v>2173</v>
      </c>
      <c r="J20" s="3" t="s">
        <v>2173</v>
      </c>
      <c r="K20" s="3" t="s">
        <v>2173</v>
      </c>
      <c r="L20" s="3" t="s">
        <v>2173</v>
      </c>
      <c r="M20" s="3" t="s">
        <v>2174</v>
      </c>
      <c r="N20" s="3" t="s">
        <v>2179</v>
      </c>
      <c r="O20" s="3">
        <f t="shared" si="0"/>
        <v>99.929999999999993</v>
      </c>
      <c r="R20" t="s">
        <v>2721</v>
      </c>
      <c r="T20" s="3"/>
      <c r="U20" s="3" t="s">
        <v>1031</v>
      </c>
      <c r="V20">
        <v>9</v>
      </c>
      <c r="X20" s="14" t="s">
        <v>436</v>
      </c>
      <c r="Y20">
        <v>10</v>
      </c>
    </row>
    <row r="21" spans="1:25" x14ac:dyDescent="0.15">
      <c r="A21">
        <v>16</v>
      </c>
      <c r="B21" s="8" t="s">
        <v>2184</v>
      </c>
      <c r="C21" s="3">
        <v>78.45</v>
      </c>
      <c r="D21" s="3">
        <v>12.96</v>
      </c>
      <c r="E21" s="3" t="s">
        <v>2173</v>
      </c>
      <c r="F21" s="3">
        <v>8.6199999999999992</v>
      </c>
      <c r="G21" s="3" t="s">
        <v>2173</v>
      </c>
      <c r="H21" s="3" t="s">
        <v>2174</v>
      </c>
      <c r="I21" s="3" t="s">
        <v>2173</v>
      </c>
      <c r="J21" s="3" t="s">
        <v>2173</v>
      </c>
      <c r="K21" s="3" t="s">
        <v>2173</v>
      </c>
      <c r="L21" s="3" t="s">
        <v>2173</v>
      </c>
      <c r="M21" s="3" t="s">
        <v>2174</v>
      </c>
      <c r="N21" s="3" t="s">
        <v>2179</v>
      </c>
      <c r="O21" s="3">
        <f t="shared" si="0"/>
        <v>100.03</v>
      </c>
      <c r="R21" t="s">
        <v>2722</v>
      </c>
      <c r="T21" s="3"/>
      <c r="U21" s="3" t="s">
        <v>680</v>
      </c>
      <c r="V21">
        <v>3</v>
      </c>
      <c r="X21" s="3" t="s">
        <v>1031</v>
      </c>
      <c r="Y21">
        <v>9</v>
      </c>
    </row>
    <row r="22" spans="1:25" x14ac:dyDescent="0.15">
      <c r="A22">
        <v>17</v>
      </c>
      <c r="B22" s="8" t="s">
        <v>2291</v>
      </c>
      <c r="C22" s="3">
        <v>82.26</v>
      </c>
      <c r="D22" s="3" t="s">
        <v>2173</v>
      </c>
      <c r="E22" s="3">
        <v>17.309999999999999</v>
      </c>
      <c r="F22" s="3" t="s">
        <v>2173</v>
      </c>
      <c r="G22" s="3" t="s">
        <v>2173</v>
      </c>
      <c r="H22" s="3">
        <v>0.35</v>
      </c>
      <c r="I22" s="3" t="s">
        <v>2173</v>
      </c>
      <c r="J22" s="3" t="s">
        <v>2173</v>
      </c>
      <c r="K22" s="3" t="s">
        <v>2173</v>
      </c>
      <c r="L22" s="3" t="s">
        <v>2173</v>
      </c>
      <c r="M22" s="3" t="s">
        <v>2174</v>
      </c>
      <c r="N22" s="3" t="s">
        <v>2179</v>
      </c>
      <c r="O22" s="3">
        <f t="shared" si="0"/>
        <v>99.92</v>
      </c>
      <c r="R22" t="s">
        <v>2723</v>
      </c>
      <c r="T22" s="3"/>
      <c r="U22" s="3" t="s">
        <v>1332</v>
      </c>
      <c r="V22">
        <v>2</v>
      </c>
      <c r="X22" s="14" t="s">
        <v>3074</v>
      </c>
      <c r="Y22">
        <v>9</v>
      </c>
    </row>
    <row r="23" spans="1:25" x14ac:dyDescent="0.15">
      <c r="T23" s="3"/>
      <c r="U23" s="3" t="s">
        <v>1029</v>
      </c>
      <c r="V23">
        <v>1</v>
      </c>
      <c r="X23" s="4" t="s">
        <v>562</v>
      </c>
      <c r="Y23" s="6">
        <v>8</v>
      </c>
    </row>
    <row r="24" spans="1:25" x14ac:dyDescent="0.15">
      <c r="A24" s="1" t="s">
        <v>2303</v>
      </c>
      <c r="C24" s="2" t="s">
        <v>2161</v>
      </c>
      <c r="D24" s="2" t="s">
        <v>2162</v>
      </c>
      <c r="E24" s="2" t="s">
        <v>2163</v>
      </c>
      <c r="F24" s="2" t="s">
        <v>2164</v>
      </c>
      <c r="G24" s="2" t="s">
        <v>2165</v>
      </c>
      <c r="H24" s="2" t="s">
        <v>2166</v>
      </c>
      <c r="I24" s="2" t="s">
        <v>2167</v>
      </c>
      <c r="J24" s="2" t="s">
        <v>2168</v>
      </c>
      <c r="K24" s="2" t="s">
        <v>2169</v>
      </c>
      <c r="L24" s="2" t="s">
        <v>2170</v>
      </c>
      <c r="M24" s="2" t="s">
        <v>2171</v>
      </c>
      <c r="T24" s="3"/>
      <c r="U24" s="3" t="s">
        <v>405</v>
      </c>
      <c r="V24">
        <v>4</v>
      </c>
      <c r="X24" s="14" t="s">
        <v>3075</v>
      </c>
      <c r="Y24">
        <v>8</v>
      </c>
    </row>
    <row r="25" spans="1:25" x14ac:dyDescent="0.15">
      <c r="A25">
        <v>18</v>
      </c>
      <c r="B25" s="8" t="s">
        <v>2292</v>
      </c>
      <c r="C25" s="3">
        <v>92.57</v>
      </c>
      <c r="D25" s="3">
        <v>1.05</v>
      </c>
      <c r="E25" s="3">
        <v>5.15</v>
      </c>
      <c r="F25" s="3" t="s">
        <v>2174</v>
      </c>
      <c r="G25" s="3" t="s">
        <v>2173</v>
      </c>
      <c r="H25" s="3">
        <v>1.03</v>
      </c>
      <c r="I25" s="3" t="s">
        <v>2174</v>
      </c>
      <c r="J25" s="3" t="s">
        <v>2173</v>
      </c>
      <c r="K25" s="3">
        <v>0.2</v>
      </c>
      <c r="L25" s="3" t="s">
        <v>2174</v>
      </c>
      <c r="M25" s="3" t="s">
        <v>2174</v>
      </c>
      <c r="N25" s="3" t="s">
        <v>2175</v>
      </c>
      <c r="O25" s="3">
        <f t="shared" ref="O25:O88" si="1">SUM(C25:M25)</f>
        <v>100</v>
      </c>
      <c r="T25" s="14"/>
      <c r="U25" s="3" t="s">
        <v>2304</v>
      </c>
      <c r="V25">
        <v>34</v>
      </c>
      <c r="X25" s="49" t="s">
        <v>26</v>
      </c>
      <c r="Y25" s="6">
        <v>7</v>
      </c>
    </row>
    <row r="26" spans="1:25" x14ac:dyDescent="0.15">
      <c r="A26">
        <v>19</v>
      </c>
      <c r="B26" s="8" t="s">
        <v>2292</v>
      </c>
      <c r="C26" s="3">
        <v>87.05</v>
      </c>
      <c r="D26" s="3">
        <v>0.72</v>
      </c>
      <c r="E26" s="3">
        <v>11.8</v>
      </c>
      <c r="F26" s="3" t="s">
        <v>2174</v>
      </c>
      <c r="G26" s="3" t="s">
        <v>2173</v>
      </c>
      <c r="H26" s="3">
        <v>0.43</v>
      </c>
      <c r="I26" s="3" t="s">
        <v>2174</v>
      </c>
      <c r="J26" s="3" t="s">
        <v>2174</v>
      </c>
      <c r="K26" s="3" t="s">
        <v>2174</v>
      </c>
      <c r="L26" s="3" t="s">
        <v>2173</v>
      </c>
      <c r="M26" s="3" t="s">
        <v>2173</v>
      </c>
      <c r="N26" s="3" t="s">
        <v>2175</v>
      </c>
      <c r="O26" s="3">
        <f t="shared" si="1"/>
        <v>100</v>
      </c>
      <c r="T26" s="3"/>
      <c r="U26" s="3" t="s">
        <v>468</v>
      </c>
      <c r="V26">
        <v>2</v>
      </c>
      <c r="X26" s="14" t="s">
        <v>470</v>
      </c>
      <c r="Y26">
        <v>7</v>
      </c>
    </row>
    <row r="27" spans="1:25" x14ac:dyDescent="0.15">
      <c r="A27">
        <v>20</v>
      </c>
      <c r="B27" s="8" t="s">
        <v>2292</v>
      </c>
      <c r="C27" s="3">
        <v>83.63</v>
      </c>
      <c r="D27" s="3">
        <v>6.86</v>
      </c>
      <c r="E27" s="3">
        <v>0.65</v>
      </c>
      <c r="F27" s="3">
        <v>6.83</v>
      </c>
      <c r="G27" s="3">
        <v>2</v>
      </c>
      <c r="H27" s="3">
        <v>0.03</v>
      </c>
      <c r="I27" s="3" t="s">
        <v>2173</v>
      </c>
      <c r="J27" s="3" t="s">
        <v>2173</v>
      </c>
      <c r="K27" s="3" t="s">
        <v>2174</v>
      </c>
      <c r="L27" s="3" t="s">
        <v>2173</v>
      </c>
      <c r="M27" s="3" t="s">
        <v>2174</v>
      </c>
      <c r="N27" s="3" t="s">
        <v>2175</v>
      </c>
      <c r="O27" s="3">
        <f t="shared" si="1"/>
        <v>100</v>
      </c>
      <c r="T27" s="14"/>
      <c r="U27" s="3" t="s">
        <v>469</v>
      </c>
      <c r="V27">
        <v>6</v>
      </c>
      <c r="X27" s="4" t="s">
        <v>469</v>
      </c>
      <c r="Y27" s="6">
        <v>6</v>
      </c>
    </row>
    <row r="28" spans="1:25" x14ac:dyDescent="0.15">
      <c r="A28">
        <v>21</v>
      </c>
      <c r="B28" s="8" t="s">
        <v>2185</v>
      </c>
      <c r="C28" s="3">
        <v>96.61</v>
      </c>
      <c r="D28" s="3">
        <v>0.3</v>
      </c>
      <c r="E28" s="3">
        <v>2.46</v>
      </c>
      <c r="F28" s="3" t="s">
        <v>2174</v>
      </c>
      <c r="G28" s="3" t="s">
        <v>2173</v>
      </c>
      <c r="H28" s="3">
        <v>0.03</v>
      </c>
      <c r="I28" s="3" t="s">
        <v>2173</v>
      </c>
      <c r="J28" s="3" t="s">
        <v>2173</v>
      </c>
      <c r="K28" s="3">
        <v>0.6</v>
      </c>
      <c r="L28" s="3" t="s">
        <v>2173</v>
      </c>
      <c r="M28" s="3" t="s">
        <v>2173</v>
      </c>
      <c r="N28" s="3" t="s">
        <v>2175</v>
      </c>
      <c r="O28" s="3">
        <f t="shared" si="1"/>
        <v>99.999999999999986</v>
      </c>
      <c r="T28" s="14"/>
      <c r="U28" s="14" t="s">
        <v>434</v>
      </c>
      <c r="V28">
        <v>2</v>
      </c>
      <c r="X28" s="4" t="s">
        <v>521</v>
      </c>
      <c r="Y28" s="6">
        <v>6</v>
      </c>
    </row>
    <row r="29" spans="1:25" x14ac:dyDescent="0.15">
      <c r="A29">
        <v>22</v>
      </c>
      <c r="B29" s="8" t="s">
        <v>2185</v>
      </c>
      <c r="C29" s="3">
        <v>95.97</v>
      </c>
      <c r="D29" s="3">
        <v>0.5</v>
      </c>
      <c r="E29" s="3">
        <v>3.5</v>
      </c>
      <c r="F29" s="3" t="s">
        <v>2174</v>
      </c>
      <c r="G29" s="3" t="s">
        <v>2173</v>
      </c>
      <c r="H29" s="3">
        <v>0.41</v>
      </c>
      <c r="I29" s="3" t="s">
        <v>2174</v>
      </c>
      <c r="J29" s="3" t="s">
        <v>2173</v>
      </c>
      <c r="K29" s="3">
        <v>0.12</v>
      </c>
      <c r="L29" s="3" t="s">
        <v>2173</v>
      </c>
      <c r="M29" s="3" t="s">
        <v>2173</v>
      </c>
      <c r="N29" s="3" t="s">
        <v>2175</v>
      </c>
      <c r="O29" s="3">
        <f t="shared" si="1"/>
        <v>100.5</v>
      </c>
      <c r="T29" s="3"/>
      <c r="U29" s="3" t="s">
        <v>703</v>
      </c>
      <c r="V29">
        <v>1</v>
      </c>
      <c r="X29" s="4" t="s">
        <v>407</v>
      </c>
      <c r="Y29" s="6">
        <v>6</v>
      </c>
    </row>
    <row r="30" spans="1:25" x14ac:dyDescent="0.15">
      <c r="A30">
        <v>23</v>
      </c>
      <c r="B30" s="8" t="s">
        <v>2186</v>
      </c>
      <c r="C30" s="3">
        <v>99.24</v>
      </c>
      <c r="D30" s="3">
        <v>0.1</v>
      </c>
      <c r="E30" s="3" t="s">
        <v>2173</v>
      </c>
      <c r="F30" s="3">
        <v>0.46</v>
      </c>
      <c r="G30" s="3" t="s">
        <v>2173</v>
      </c>
      <c r="H30" s="3">
        <v>0.2</v>
      </c>
      <c r="I30" s="3" t="s">
        <v>2173</v>
      </c>
      <c r="J30" s="3" t="s">
        <v>2173</v>
      </c>
      <c r="K30" s="3" t="s">
        <v>2174</v>
      </c>
      <c r="L30" s="3" t="s">
        <v>2173</v>
      </c>
      <c r="M30" s="3" t="s">
        <v>2173</v>
      </c>
      <c r="N30" s="3" t="s">
        <v>2175</v>
      </c>
      <c r="O30" s="3">
        <f t="shared" si="1"/>
        <v>99.999999999999986</v>
      </c>
      <c r="T30" s="14"/>
      <c r="U30" s="14" t="s">
        <v>433</v>
      </c>
      <c r="V30">
        <v>2</v>
      </c>
      <c r="X30" s="4" t="s">
        <v>1073</v>
      </c>
      <c r="Y30" s="6">
        <v>5</v>
      </c>
    </row>
    <row r="31" spans="1:25" x14ac:dyDescent="0.15">
      <c r="A31">
        <v>24</v>
      </c>
      <c r="B31" s="8" t="s">
        <v>2186</v>
      </c>
      <c r="C31" s="3">
        <v>98.84</v>
      </c>
      <c r="D31" s="3">
        <v>0.55000000000000004</v>
      </c>
      <c r="E31" s="3" t="s">
        <v>2173</v>
      </c>
      <c r="F31" s="3" t="s">
        <v>2174</v>
      </c>
      <c r="G31" s="3" t="s">
        <v>2173</v>
      </c>
      <c r="H31" s="3">
        <v>0.3</v>
      </c>
      <c r="I31" s="3" t="s">
        <v>2174</v>
      </c>
      <c r="J31" s="3" t="s">
        <v>2173</v>
      </c>
      <c r="K31" s="3">
        <v>0.31</v>
      </c>
      <c r="L31" s="3" t="s">
        <v>2174</v>
      </c>
      <c r="M31" s="3" t="s">
        <v>2174</v>
      </c>
      <c r="N31" s="3" t="s">
        <v>2175</v>
      </c>
      <c r="O31" s="3">
        <f t="shared" si="1"/>
        <v>100</v>
      </c>
      <c r="T31" s="3"/>
      <c r="U31" s="3" t="s">
        <v>724</v>
      </c>
      <c r="V31">
        <v>1</v>
      </c>
      <c r="X31" s="3" t="s">
        <v>652</v>
      </c>
      <c r="Y31">
        <v>5</v>
      </c>
    </row>
    <row r="32" spans="1:25" x14ac:dyDescent="0.15">
      <c r="A32">
        <v>25</v>
      </c>
      <c r="B32" s="8" t="s">
        <v>2187</v>
      </c>
      <c r="C32" s="3">
        <v>97.9</v>
      </c>
      <c r="D32" s="3">
        <v>0.57999999999999996</v>
      </c>
      <c r="E32" s="3">
        <v>1.5</v>
      </c>
      <c r="F32" s="3" t="s">
        <v>2174</v>
      </c>
      <c r="G32" s="3" t="s">
        <v>2173</v>
      </c>
      <c r="H32" s="3">
        <v>0.02</v>
      </c>
      <c r="I32" s="3" t="s">
        <v>2174</v>
      </c>
      <c r="J32" s="3" t="s">
        <v>2173</v>
      </c>
      <c r="K32" s="3" t="s">
        <v>2174</v>
      </c>
      <c r="L32" s="3" t="s">
        <v>2174</v>
      </c>
      <c r="M32" s="3" t="s">
        <v>2173</v>
      </c>
      <c r="N32" s="3" t="s">
        <v>2175</v>
      </c>
      <c r="O32" s="3">
        <f t="shared" si="1"/>
        <v>100</v>
      </c>
      <c r="T32" s="3"/>
      <c r="U32" s="3" t="s">
        <v>3093</v>
      </c>
      <c r="V32">
        <v>1</v>
      </c>
      <c r="X32" s="4" t="s">
        <v>606</v>
      </c>
      <c r="Y32" s="6">
        <v>5</v>
      </c>
    </row>
    <row r="33" spans="1:25" x14ac:dyDescent="0.15">
      <c r="A33">
        <v>26</v>
      </c>
      <c r="B33" s="8" t="s">
        <v>2187</v>
      </c>
      <c r="C33" s="3">
        <v>97.57</v>
      </c>
      <c r="D33" s="3">
        <v>1.35</v>
      </c>
      <c r="E33" s="3">
        <v>0.57999999999999996</v>
      </c>
      <c r="F33" s="3" t="s">
        <v>2174</v>
      </c>
      <c r="G33" s="3" t="s">
        <v>2173</v>
      </c>
      <c r="H33" s="3">
        <v>7.0000000000000007E-2</v>
      </c>
      <c r="I33" s="3" t="s">
        <v>2174</v>
      </c>
      <c r="J33" s="3" t="s">
        <v>2174</v>
      </c>
      <c r="K33" s="3">
        <v>0.43</v>
      </c>
      <c r="L33" s="3" t="s">
        <v>2173</v>
      </c>
      <c r="M33" s="3" t="s">
        <v>2173</v>
      </c>
      <c r="N33" s="3" t="s">
        <v>2175</v>
      </c>
      <c r="O33" s="3">
        <f t="shared" si="1"/>
        <v>99.999999999999986</v>
      </c>
      <c r="T33" s="3"/>
      <c r="U33" s="14" t="s">
        <v>524</v>
      </c>
      <c r="V33">
        <v>1</v>
      </c>
      <c r="X33" s="3" t="s">
        <v>405</v>
      </c>
      <c r="Y33">
        <v>4</v>
      </c>
    </row>
    <row r="34" spans="1:25" x14ac:dyDescent="0.15">
      <c r="A34">
        <v>27</v>
      </c>
      <c r="B34" s="8" t="s">
        <v>2187</v>
      </c>
      <c r="C34" s="3">
        <v>77.44</v>
      </c>
      <c r="D34" s="3">
        <v>0.3</v>
      </c>
      <c r="E34" s="3">
        <v>21.5</v>
      </c>
      <c r="F34" s="3" t="s">
        <v>2174</v>
      </c>
      <c r="G34" s="3" t="s">
        <v>2173</v>
      </c>
      <c r="H34" s="3">
        <v>0.32</v>
      </c>
      <c r="I34" s="3">
        <v>0.2</v>
      </c>
      <c r="J34" s="3" t="s">
        <v>2173</v>
      </c>
      <c r="K34" s="3">
        <v>0.24</v>
      </c>
      <c r="L34" s="3" t="s">
        <v>2173</v>
      </c>
      <c r="M34" s="3" t="s">
        <v>2174</v>
      </c>
      <c r="N34" s="3" t="s">
        <v>2175</v>
      </c>
      <c r="O34" s="3">
        <f t="shared" si="1"/>
        <v>99.999999999999986</v>
      </c>
      <c r="T34" s="14"/>
      <c r="U34" s="14" t="s">
        <v>737</v>
      </c>
      <c r="V34">
        <v>171</v>
      </c>
      <c r="X34" s="3" t="s">
        <v>1072</v>
      </c>
      <c r="Y34">
        <v>4</v>
      </c>
    </row>
    <row r="35" spans="1:25" ht="14" x14ac:dyDescent="0.2">
      <c r="A35">
        <v>28</v>
      </c>
      <c r="B35" s="8" t="s">
        <v>2188</v>
      </c>
      <c r="C35" s="3">
        <v>98.48</v>
      </c>
      <c r="D35" s="3">
        <v>0.33</v>
      </c>
      <c r="E35" s="3">
        <v>0.66</v>
      </c>
      <c r="F35" s="3">
        <v>7.0000000000000007E-2</v>
      </c>
      <c r="G35" s="3" t="s">
        <v>2173</v>
      </c>
      <c r="H35" s="3">
        <v>0.27</v>
      </c>
      <c r="I35" s="3" t="s">
        <v>2173</v>
      </c>
      <c r="J35" s="3" t="s">
        <v>2173</v>
      </c>
      <c r="K35" s="3" t="s">
        <v>2174</v>
      </c>
      <c r="L35" s="3" t="s">
        <v>2173</v>
      </c>
      <c r="M35" s="3" t="s">
        <v>2173</v>
      </c>
      <c r="N35" s="3" t="s">
        <v>2175</v>
      </c>
      <c r="O35" s="3">
        <f t="shared" si="1"/>
        <v>99.809999999999988</v>
      </c>
      <c r="T35" s="14"/>
      <c r="U35" s="3" t="s">
        <v>3291</v>
      </c>
      <c r="V35">
        <v>2</v>
      </c>
      <c r="X35" s="3" t="s">
        <v>2593</v>
      </c>
      <c r="Y35">
        <v>4</v>
      </c>
    </row>
    <row r="36" spans="1:25" x14ac:dyDescent="0.15">
      <c r="A36">
        <v>29</v>
      </c>
      <c r="B36" s="8" t="s">
        <v>2188</v>
      </c>
      <c r="C36" s="3">
        <v>98.53</v>
      </c>
      <c r="D36" s="3">
        <v>0.43</v>
      </c>
      <c r="E36" s="3" t="s">
        <v>2173</v>
      </c>
      <c r="F36" s="3" t="s">
        <v>2174</v>
      </c>
      <c r="G36" s="3" t="s">
        <v>2173</v>
      </c>
      <c r="H36" s="3">
        <v>0.43</v>
      </c>
      <c r="I36" s="3">
        <v>0.21</v>
      </c>
      <c r="J36" s="3" t="s">
        <v>2174</v>
      </c>
      <c r="K36" s="3">
        <v>0.4</v>
      </c>
      <c r="L36" s="3" t="s">
        <v>2173</v>
      </c>
      <c r="M36" s="3" t="s">
        <v>2173</v>
      </c>
      <c r="N36" s="3" t="s">
        <v>2175</v>
      </c>
      <c r="O36" s="3">
        <f t="shared" si="1"/>
        <v>100.00000000000001</v>
      </c>
      <c r="T36" s="14"/>
      <c r="U36" s="3" t="s">
        <v>1335</v>
      </c>
      <c r="V36">
        <v>1</v>
      </c>
      <c r="X36" s="4" t="s">
        <v>3073</v>
      </c>
      <c r="Y36" s="6">
        <v>4</v>
      </c>
    </row>
    <row r="37" spans="1:25" x14ac:dyDescent="0.15">
      <c r="A37">
        <v>30</v>
      </c>
      <c r="B37" s="8" t="s">
        <v>2293</v>
      </c>
      <c r="C37" s="3">
        <v>99.53</v>
      </c>
      <c r="D37" s="3" t="s">
        <v>2174</v>
      </c>
      <c r="E37" s="3" t="s">
        <v>2173</v>
      </c>
      <c r="F37" s="3" t="s">
        <v>2173</v>
      </c>
      <c r="G37" s="3" t="s">
        <v>2173</v>
      </c>
      <c r="H37" s="3">
        <v>0.27</v>
      </c>
      <c r="I37" s="3" t="s">
        <v>2173</v>
      </c>
      <c r="J37" s="3">
        <v>0.2</v>
      </c>
      <c r="K37" s="3">
        <v>0.2</v>
      </c>
      <c r="L37" s="3" t="s">
        <v>2173</v>
      </c>
      <c r="M37" s="3" t="s">
        <v>2173</v>
      </c>
      <c r="N37" s="3" t="s">
        <v>2175</v>
      </c>
      <c r="O37" s="3">
        <f t="shared" si="1"/>
        <v>100.2</v>
      </c>
      <c r="T37" s="14"/>
      <c r="U37" s="3" t="s">
        <v>3091</v>
      </c>
      <c r="V37">
        <v>1</v>
      </c>
      <c r="X37" s="3" t="s">
        <v>680</v>
      </c>
      <c r="Y37">
        <v>3</v>
      </c>
    </row>
    <row r="38" spans="1:25" x14ac:dyDescent="0.15">
      <c r="A38">
        <v>31</v>
      </c>
      <c r="B38" s="8" t="s">
        <v>2293</v>
      </c>
      <c r="C38" s="3">
        <v>99.13</v>
      </c>
      <c r="D38" s="3">
        <v>0.22</v>
      </c>
      <c r="E38" s="3" t="s">
        <v>2173</v>
      </c>
      <c r="F38" s="3" t="s">
        <v>2174</v>
      </c>
      <c r="G38" s="3" t="s">
        <v>2173</v>
      </c>
      <c r="H38" s="3" t="s">
        <v>2174</v>
      </c>
      <c r="I38" s="3">
        <v>0.32</v>
      </c>
      <c r="J38" s="3" t="s">
        <v>2173</v>
      </c>
      <c r="K38" s="3">
        <v>0.33</v>
      </c>
      <c r="L38" s="3" t="s">
        <v>2173</v>
      </c>
      <c r="M38" s="3" t="s">
        <v>2174</v>
      </c>
      <c r="N38" s="3" t="s">
        <v>2175</v>
      </c>
      <c r="O38" s="3">
        <f t="shared" si="1"/>
        <v>99.999999999999986</v>
      </c>
      <c r="T38" s="14"/>
      <c r="U38" s="3" t="s">
        <v>2595</v>
      </c>
      <c r="V38">
        <v>1</v>
      </c>
      <c r="X38" s="49" t="s">
        <v>1330</v>
      </c>
      <c r="Y38" s="6">
        <v>3</v>
      </c>
    </row>
    <row r="39" spans="1:25" x14ac:dyDescent="0.15">
      <c r="A39">
        <v>32</v>
      </c>
      <c r="B39" s="8" t="s">
        <v>2189</v>
      </c>
      <c r="C39" s="3">
        <v>88.19</v>
      </c>
      <c r="D39" s="3">
        <v>0.51</v>
      </c>
      <c r="E39" s="3">
        <v>10.23</v>
      </c>
      <c r="F39" s="3">
        <v>0.3</v>
      </c>
      <c r="G39" s="3" t="s">
        <v>2173</v>
      </c>
      <c r="H39" s="3">
        <v>0.55000000000000004</v>
      </c>
      <c r="I39" s="3" t="s">
        <v>2173</v>
      </c>
      <c r="J39" s="3" t="s">
        <v>2173</v>
      </c>
      <c r="K39" s="3">
        <v>0.22</v>
      </c>
      <c r="L39" s="3" t="s">
        <v>2174</v>
      </c>
      <c r="M39" s="3" t="s">
        <v>2174</v>
      </c>
      <c r="N39" s="3" t="s">
        <v>2175</v>
      </c>
      <c r="O39" s="3">
        <f t="shared" si="1"/>
        <v>100</v>
      </c>
      <c r="T39" s="14"/>
      <c r="U39" s="3" t="s">
        <v>467</v>
      </c>
      <c r="V39">
        <v>1</v>
      </c>
      <c r="X39" s="4" t="s">
        <v>1030</v>
      </c>
      <c r="Y39" s="6">
        <v>2</v>
      </c>
    </row>
    <row r="40" spans="1:25" x14ac:dyDescent="0.15">
      <c r="A40">
        <v>33</v>
      </c>
      <c r="B40" s="8" t="s">
        <v>2189</v>
      </c>
      <c r="C40" s="3">
        <v>99.05</v>
      </c>
      <c r="D40" s="3">
        <v>0.53</v>
      </c>
      <c r="E40" s="3" t="s">
        <v>2174</v>
      </c>
      <c r="F40" s="3" t="s">
        <v>2173</v>
      </c>
      <c r="G40" s="3" t="s">
        <v>2173</v>
      </c>
      <c r="H40" s="3">
        <v>0.1</v>
      </c>
      <c r="I40" s="3" t="s">
        <v>2173</v>
      </c>
      <c r="J40" s="3" t="s">
        <v>2173</v>
      </c>
      <c r="K40" s="3">
        <v>0.32</v>
      </c>
      <c r="L40" s="3" t="s">
        <v>2173</v>
      </c>
      <c r="M40" s="3" t="s">
        <v>2173</v>
      </c>
      <c r="N40" s="3" t="s">
        <v>2175</v>
      </c>
      <c r="O40" s="3">
        <f t="shared" si="1"/>
        <v>99.999999999999986</v>
      </c>
      <c r="T40" s="14"/>
      <c r="U40" s="3" t="s">
        <v>3072</v>
      </c>
      <c r="V40">
        <v>1</v>
      </c>
      <c r="X40" s="4" t="s">
        <v>1332</v>
      </c>
      <c r="Y40" s="6">
        <v>2</v>
      </c>
    </row>
    <row r="41" spans="1:25" x14ac:dyDescent="0.15">
      <c r="A41">
        <v>34</v>
      </c>
      <c r="B41" s="8" t="s">
        <v>2189</v>
      </c>
      <c r="C41" s="3">
        <v>86.3</v>
      </c>
      <c r="D41" s="3">
        <v>0.52</v>
      </c>
      <c r="E41" s="3">
        <v>12.94</v>
      </c>
      <c r="F41" s="3" t="s">
        <v>2174</v>
      </c>
      <c r="G41" s="3" t="s">
        <v>2173</v>
      </c>
      <c r="H41" s="3">
        <v>0.14000000000000001</v>
      </c>
      <c r="I41" s="3" t="s">
        <v>2173</v>
      </c>
      <c r="J41" s="3" t="s">
        <v>2173</v>
      </c>
      <c r="K41" s="3">
        <v>0.1</v>
      </c>
      <c r="L41" s="3" t="s">
        <v>2173</v>
      </c>
      <c r="M41" s="3" t="s">
        <v>2173</v>
      </c>
      <c r="N41" s="3" t="s">
        <v>2175</v>
      </c>
      <c r="O41" s="3">
        <f t="shared" si="1"/>
        <v>99.999999999999986</v>
      </c>
      <c r="T41" s="14"/>
      <c r="U41" s="3" t="s">
        <v>480</v>
      </c>
      <c r="V41">
        <v>9</v>
      </c>
      <c r="X41" s="3" t="s">
        <v>468</v>
      </c>
      <c r="Y41">
        <v>2</v>
      </c>
    </row>
    <row r="42" spans="1:25" x14ac:dyDescent="0.15">
      <c r="A42">
        <v>35</v>
      </c>
      <c r="B42" s="8" t="s">
        <v>2190</v>
      </c>
      <c r="C42" s="3">
        <v>96.51</v>
      </c>
      <c r="D42" s="3">
        <v>0.42</v>
      </c>
      <c r="E42" s="3">
        <v>2.35</v>
      </c>
      <c r="F42" s="3">
        <v>0.62</v>
      </c>
      <c r="G42" s="3" t="s">
        <v>2173</v>
      </c>
      <c r="H42" s="3">
        <v>0.1</v>
      </c>
      <c r="I42" s="3" t="s">
        <v>2173</v>
      </c>
      <c r="J42" s="3" t="s">
        <v>2173</v>
      </c>
      <c r="K42" s="3" t="s">
        <v>2174</v>
      </c>
      <c r="L42" s="3" t="s">
        <v>2174</v>
      </c>
      <c r="M42" s="3" t="s">
        <v>2173</v>
      </c>
      <c r="N42" s="3" t="s">
        <v>2175</v>
      </c>
      <c r="O42" s="3">
        <f t="shared" si="1"/>
        <v>100</v>
      </c>
      <c r="T42" s="14"/>
      <c r="U42" s="3" t="s">
        <v>1532</v>
      </c>
      <c r="V42">
        <v>45</v>
      </c>
      <c r="X42" s="49" t="s">
        <v>434</v>
      </c>
      <c r="Y42" s="6">
        <v>2</v>
      </c>
    </row>
    <row r="43" spans="1:25" ht="14" x14ac:dyDescent="0.2">
      <c r="A43">
        <v>36</v>
      </c>
      <c r="B43" s="8" t="s">
        <v>2191</v>
      </c>
      <c r="C43" s="3">
        <v>82.13</v>
      </c>
      <c r="D43" s="3">
        <v>1.1200000000000001</v>
      </c>
      <c r="E43" s="3">
        <v>15.35</v>
      </c>
      <c r="F43" s="3" t="s">
        <v>2174</v>
      </c>
      <c r="G43" s="3" t="s">
        <v>2173</v>
      </c>
      <c r="H43" s="3">
        <v>1</v>
      </c>
      <c r="I43" s="3" t="s">
        <v>2174</v>
      </c>
      <c r="J43" s="3" t="s">
        <v>2173</v>
      </c>
      <c r="K43" s="3">
        <v>0.4</v>
      </c>
      <c r="L43" s="3" t="s">
        <v>2173</v>
      </c>
      <c r="M43" s="3" t="s">
        <v>2174</v>
      </c>
      <c r="N43" s="3" t="s">
        <v>2175</v>
      </c>
      <c r="O43" s="3">
        <f t="shared" si="1"/>
        <v>100</v>
      </c>
      <c r="T43" s="14"/>
      <c r="U43" s="3" t="s">
        <v>2599</v>
      </c>
      <c r="V43">
        <v>1</v>
      </c>
      <c r="X43" s="49" t="s">
        <v>433</v>
      </c>
      <c r="Y43" s="6">
        <v>2</v>
      </c>
    </row>
    <row r="44" spans="1:25" x14ac:dyDescent="0.15">
      <c r="A44">
        <v>37</v>
      </c>
      <c r="B44" s="8" t="s">
        <v>2191</v>
      </c>
      <c r="C44" s="3">
        <v>83.95</v>
      </c>
      <c r="D44" s="3">
        <v>2.2200000000000002</v>
      </c>
      <c r="E44" s="3">
        <v>12.42</v>
      </c>
      <c r="F44" s="3">
        <v>0.3</v>
      </c>
      <c r="G44" s="3" t="s">
        <v>2173</v>
      </c>
      <c r="H44" s="3">
        <v>0.39</v>
      </c>
      <c r="I44" s="3">
        <v>0.22</v>
      </c>
      <c r="J44" s="3" t="s">
        <v>2173</v>
      </c>
      <c r="K44" s="3">
        <v>0.5</v>
      </c>
      <c r="L44" s="3" t="s">
        <v>2173</v>
      </c>
      <c r="M44" s="3" t="s">
        <v>2173</v>
      </c>
      <c r="N44" s="3" t="s">
        <v>2175</v>
      </c>
      <c r="O44" s="3">
        <f t="shared" si="1"/>
        <v>100</v>
      </c>
      <c r="T44" s="14"/>
      <c r="U44" s="3" t="s">
        <v>1071</v>
      </c>
      <c r="V44">
        <v>2</v>
      </c>
      <c r="X44" s="4" t="s">
        <v>3291</v>
      </c>
      <c r="Y44" s="6">
        <v>2</v>
      </c>
    </row>
    <row r="45" spans="1:25" x14ac:dyDescent="0.15">
      <c r="A45">
        <v>38</v>
      </c>
      <c r="B45" s="8" t="s">
        <v>2191</v>
      </c>
      <c r="C45" s="3">
        <v>94.63</v>
      </c>
      <c r="D45" s="3">
        <v>0.5</v>
      </c>
      <c r="E45" s="3">
        <v>3.18</v>
      </c>
      <c r="F45" s="3">
        <v>0.53</v>
      </c>
      <c r="G45" s="3" t="s">
        <v>2173</v>
      </c>
      <c r="H45" s="3">
        <v>0.72</v>
      </c>
      <c r="I45" s="3" t="s">
        <v>2174</v>
      </c>
      <c r="J45" s="3" t="s">
        <v>2174</v>
      </c>
      <c r="K45" s="3">
        <v>0.44</v>
      </c>
      <c r="L45" s="3" t="s">
        <v>2173</v>
      </c>
      <c r="M45" s="3" t="s">
        <v>2173</v>
      </c>
      <c r="N45" s="3" t="s">
        <v>2175</v>
      </c>
      <c r="O45" s="3">
        <f t="shared" si="1"/>
        <v>100</v>
      </c>
      <c r="T45" s="14"/>
      <c r="U45" s="14" t="s">
        <v>1330</v>
      </c>
      <c r="V45">
        <v>3</v>
      </c>
      <c r="X45" s="3" t="s">
        <v>1071</v>
      </c>
      <c r="Y45">
        <v>2</v>
      </c>
    </row>
    <row r="46" spans="1:25" ht="14" x14ac:dyDescent="0.2">
      <c r="A46">
        <v>39</v>
      </c>
      <c r="B46" s="8" t="s">
        <v>2192</v>
      </c>
      <c r="C46" s="3">
        <v>78.239999999999995</v>
      </c>
      <c r="D46" s="3">
        <v>0.7</v>
      </c>
      <c r="E46" s="3">
        <v>20.23</v>
      </c>
      <c r="F46" s="3">
        <v>0.13</v>
      </c>
      <c r="G46" s="3" t="s">
        <v>2173</v>
      </c>
      <c r="H46" s="3">
        <v>0.4</v>
      </c>
      <c r="I46" s="3" t="s">
        <v>2173</v>
      </c>
      <c r="J46" s="3" t="s">
        <v>2173</v>
      </c>
      <c r="K46" s="3">
        <v>0.3</v>
      </c>
      <c r="L46" s="3" t="s">
        <v>2173</v>
      </c>
      <c r="M46" s="3" t="s">
        <v>2174</v>
      </c>
      <c r="N46" s="3" t="s">
        <v>2175</v>
      </c>
      <c r="O46" s="3">
        <f t="shared" si="1"/>
        <v>100</v>
      </c>
      <c r="T46" s="14"/>
      <c r="U46" s="3" t="s">
        <v>1072</v>
      </c>
      <c r="V46">
        <v>4</v>
      </c>
      <c r="X46" s="3" t="s">
        <v>654</v>
      </c>
      <c r="Y46">
        <v>2</v>
      </c>
    </row>
    <row r="47" spans="1:25" x14ac:dyDescent="0.15">
      <c r="A47">
        <v>40</v>
      </c>
      <c r="B47" s="8" t="s">
        <v>2192</v>
      </c>
      <c r="C47" s="3">
        <v>97.94</v>
      </c>
      <c r="D47" s="3">
        <v>1.38</v>
      </c>
      <c r="E47" s="3">
        <v>0.68</v>
      </c>
      <c r="F47" s="3" t="s">
        <v>2174</v>
      </c>
      <c r="G47" s="3" t="s">
        <v>2173</v>
      </c>
      <c r="H47" s="3" t="s">
        <v>2174</v>
      </c>
      <c r="I47" s="3" t="s">
        <v>2174</v>
      </c>
      <c r="J47" s="3" t="s">
        <v>2173</v>
      </c>
      <c r="K47" s="3" t="s">
        <v>2174</v>
      </c>
      <c r="L47" s="3" t="s">
        <v>2173</v>
      </c>
      <c r="M47" s="3" t="s">
        <v>2173</v>
      </c>
      <c r="N47" s="3" t="s">
        <v>2175</v>
      </c>
      <c r="O47" s="3">
        <f t="shared" si="1"/>
        <v>100</v>
      </c>
      <c r="T47" s="14"/>
      <c r="U47" s="3" t="s">
        <v>292</v>
      </c>
      <c r="V47">
        <v>1</v>
      </c>
      <c r="X47" s="4" t="s">
        <v>481</v>
      </c>
      <c r="Y47" s="6">
        <v>2</v>
      </c>
    </row>
    <row r="48" spans="1:25" x14ac:dyDescent="0.15">
      <c r="A48">
        <v>41</v>
      </c>
      <c r="B48" s="8" t="s">
        <v>2192</v>
      </c>
      <c r="C48" s="3">
        <v>90.76</v>
      </c>
      <c r="D48" s="3">
        <v>3.22</v>
      </c>
      <c r="E48" s="3">
        <v>5.12</v>
      </c>
      <c r="F48" s="3">
        <v>0.7</v>
      </c>
      <c r="G48" s="3" t="s">
        <v>2174</v>
      </c>
      <c r="H48" s="3">
        <v>0.13</v>
      </c>
      <c r="I48" s="3">
        <v>0.27</v>
      </c>
      <c r="J48" s="3" t="s">
        <v>2173</v>
      </c>
      <c r="K48" s="3" t="s">
        <v>2174</v>
      </c>
      <c r="L48" s="3" t="s">
        <v>2173</v>
      </c>
      <c r="M48" s="3" t="s">
        <v>2173</v>
      </c>
      <c r="N48" s="3" t="s">
        <v>2175</v>
      </c>
      <c r="O48" s="3">
        <f t="shared" si="1"/>
        <v>100.2</v>
      </c>
      <c r="T48" s="14"/>
      <c r="U48" s="3" t="s">
        <v>1333</v>
      </c>
      <c r="V48">
        <v>1</v>
      </c>
      <c r="X48" s="3" t="s">
        <v>2596</v>
      </c>
      <c r="Y48">
        <v>2</v>
      </c>
    </row>
    <row r="49" spans="1:25" x14ac:dyDescent="0.15">
      <c r="A49">
        <v>42</v>
      </c>
      <c r="B49" s="8" t="s">
        <v>2192</v>
      </c>
      <c r="C49" s="3">
        <v>90.87</v>
      </c>
      <c r="D49" s="3">
        <v>1.0900000000000001</v>
      </c>
      <c r="E49" s="3">
        <v>0.69</v>
      </c>
      <c r="F49" s="3">
        <v>6.64</v>
      </c>
      <c r="G49" s="3" t="s">
        <v>2174</v>
      </c>
      <c r="H49" s="3">
        <v>0.41</v>
      </c>
      <c r="I49" s="3" t="s">
        <v>2174</v>
      </c>
      <c r="J49" s="3" t="s">
        <v>2173</v>
      </c>
      <c r="K49" s="3">
        <v>0.3</v>
      </c>
      <c r="L49" s="3" t="s">
        <v>2174</v>
      </c>
      <c r="M49" s="3" t="s">
        <v>2173</v>
      </c>
      <c r="N49" s="3" t="s">
        <v>2175</v>
      </c>
      <c r="O49" s="3">
        <f t="shared" si="1"/>
        <v>100</v>
      </c>
      <c r="T49" s="14"/>
      <c r="U49" s="3" t="s">
        <v>2600</v>
      </c>
      <c r="V49">
        <v>1</v>
      </c>
      <c r="X49" s="3" t="s">
        <v>406</v>
      </c>
      <c r="Y49">
        <v>2</v>
      </c>
    </row>
    <row r="50" spans="1:25" x14ac:dyDescent="0.15">
      <c r="A50">
        <v>43</v>
      </c>
      <c r="B50" s="8" t="s">
        <v>2193</v>
      </c>
      <c r="C50" s="3">
        <v>91.24</v>
      </c>
      <c r="D50" s="3">
        <v>0.32</v>
      </c>
      <c r="E50" s="3">
        <v>7.14</v>
      </c>
      <c r="F50" s="3">
        <v>0.44</v>
      </c>
      <c r="G50" s="3" t="s">
        <v>2173</v>
      </c>
      <c r="H50" s="3">
        <v>0.52</v>
      </c>
      <c r="I50" s="3" t="s">
        <v>2173</v>
      </c>
      <c r="J50" s="3" t="s">
        <v>2173</v>
      </c>
      <c r="K50" s="3">
        <v>0.34</v>
      </c>
      <c r="L50" s="3" t="s">
        <v>2173</v>
      </c>
      <c r="M50" s="3" t="s">
        <v>2173</v>
      </c>
      <c r="N50" s="3" t="s">
        <v>2175</v>
      </c>
      <c r="O50" s="3">
        <f t="shared" si="1"/>
        <v>99.999999999999986</v>
      </c>
      <c r="T50" s="3"/>
      <c r="U50" s="14" t="s">
        <v>384</v>
      </c>
      <c r="V50">
        <v>7</v>
      </c>
      <c r="X50" s="4" t="s">
        <v>1032</v>
      </c>
      <c r="Y50" s="6">
        <v>2</v>
      </c>
    </row>
    <row r="51" spans="1:25" ht="14" x14ac:dyDescent="0.2">
      <c r="A51">
        <v>44</v>
      </c>
      <c r="B51" s="8" t="s">
        <v>2193</v>
      </c>
      <c r="C51" s="3">
        <v>97.62</v>
      </c>
      <c r="D51" s="3">
        <v>0.73</v>
      </c>
      <c r="E51" s="3">
        <v>0.63</v>
      </c>
      <c r="F51" s="3">
        <v>0.3</v>
      </c>
      <c r="G51" s="3" t="s">
        <v>2173</v>
      </c>
      <c r="H51" s="3">
        <v>0.32</v>
      </c>
      <c r="I51" s="3" t="s">
        <v>2174</v>
      </c>
      <c r="J51" s="3" t="s">
        <v>2173</v>
      </c>
      <c r="K51" s="3">
        <v>0.3</v>
      </c>
      <c r="L51" s="3" t="s">
        <v>2173</v>
      </c>
      <c r="M51" s="3" t="s">
        <v>2174</v>
      </c>
      <c r="N51" s="3" t="s">
        <v>2175</v>
      </c>
      <c r="O51" s="3">
        <f t="shared" si="1"/>
        <v>99.899999999999991</v>
      </c>
      <c r="T51" s="3"/>
      <c r="U51" s="3" t="s">
        <v>654</v>
      </c>
      <c r="V51">
        <v>2</v>
      </c>
      <c r="X51" s="3" t="s">
        <v>293</v>
      </c>
      <c r="Y51">
        <v>2</v>
      </c>
    </row>
    <row r="52" spans="1:25" x14ac:dyDescent="0.15">
      <c r="A52">
        <v>45</v>
      </c>
      <c r="B52" s="8" t="s">
        <v>2193</v>
      </c>
      <c r="C52" s="3">
        <v>88.5</v>
      </c>
      <c r="D52" s="3">
        <v>1.27</v>
      </c>
      <c r="E52" s="3">
        <v>9.0500000000000007</v>
      </c>
      <c r="F52" s="3">
        <v>0.3</v>
      </c>
      <c r="G52" s="3" t="s">
        <v>2173</v>
      </c>
      <c r="H52" s="3">
        <v>0.35</v>
      </c>
      <c r="I52" s="3">
        <v>0.1</v>
      </c>
      <c r="J52" s="3" t="s">
        <v>2173</v>
      </c>
      <c r="K52" s="3">
        <v>0.43</v>
      </c>
      <c r="L52" s="3" t="s">
        <v>2173</v>
      </c>
      <c r="M52" s="3" t="s">
        <v>2174</v>
      </c>
      <c r="N52" s="3" t="s">
        <v>2175</v>
      </c>
      <c r="O52" s="3">
        <f t="shared" si="1"/>
        <v>99.999999999999986</v>
      </c>
      <c r="T52" s="14"/>
      <c r="U52" s="3" t="s">
        <v>2306</v>
      </c>
      <c r="V52">
        <v>5</v>
      </c>
      <c r="X52" s="4" t="s">
        <v>3293</v>
      </c>
      <c r="Y52" s="6">
        <v>2</v>
      </c>
    </row>
    <row r="53" spans="1:25" ht="14" x14ac:dyDescent="0.15">
      <c r="A53">
        <v>46</v>
      </c>
      <c r="B53" s="8" t="s">
        <v>2193</v>
      </c>
      <c r="C53" s="3">
        <v>82.91</v>
      </c>
      <c r="D53" s="3">
        <v>0.6</v>
      </c>
      <c r="E53" s="3">
        <v>15.57</v>
      </c>
      <c r="F53" s="3">
        <v>0.06</v>
      </c>
      <c r="G53" s="3" t="s">
        <v>2173</v>
      </c>
      <c r="H53" s="3">
        <v>0.7</v>
      </c>
      <c r="I53" s="3">
        <v>0.08</v>
      </c>
      <c r="J53" s="3" t="s">
        <v>2173</v>
      </c>
      <c r="K53" s="3">
        <v>0.08</v>
      </c>
      <c r="L53" s="3" t="s">
        <v>2173</v>
      </c>
      <c r="M53" s="3" t="s">
        <v>2173</v>
      </c>
      <c r="N53" s="3" t="s">
        <v>2175</v>
      </c>
      <c r="O53" s="3">
        <f t="shared" si="1"/>
        <v>99.999999999999986</v>
      </c>
      <c r="T53" s="3"/>
      <c r="U53" s="15" t="s">
        <v>3076</v>
      </c>
      <c r="V53">
        <v>1</v>
      </c>
      <c r="X53" s="4" t="s">
        <v>3288</v>
      </c>
      <c r="Y53" s="6">
        <v>2</v>
      </c>
    </row>
    <row r="54" spans="1:25" x14ac:dyDescent="0.15">
      <c r="A54">
        <v>47</v>
      </c>
      <c r="B54" s="8" t="s">
        <v>2193</v>
      </c>
      <c r="C54" s="3">
        <v>82.35</v>
      </c>
      <c r="D54" s="3">
        <v>0.43</v>
      </c>
      <c r="E54" s="3">
        <v>16.84</v>
      </c>
      <c r="F54" s="3" t="s">
        <v>2174</v>
      </c>
      <c r="G54" s="3" t="s">
        <v>2173</v>
      </c>
      <c r="H54" s="3">
        <v>0.38</v>
      </c>
      <c r="I54" s="3" t="s">
        <v>2174</v>
      </c>
      <c r="J54" s="3" t="s">
        <v>2174</v>
      </c>
      <c r="K54" s="3" t="s">
        <v>2174</v>
      </c>
      <c r="L54" s="3" t="s">
        <v>2174</v>
      </c>
      <c r="M54" s="3" t="s">
        <v>2173</v>
      </c>
      <c r="N54" s="3" t="s">
        <v>2175</v>
      </c>
      <c r="O54" s="3">
        <f t="shared" si="1"/>
        <v>100</v>
      </c>
      <c r="T54" s="3"/>
      <c r="U54" s="3" t="s">
        <v>164</v>
      </c>
      <c r="V54">
        <v>22</v>
      </c>
      <c r="X54" s="14" t="s">
        <v>482</v>
      </c>
      <c r="Y54">
        <v>2</v>
      </c>
    </row>
    <row r="55" spans="1:25" x14ac:dyDescent="0.15">
      <c r="A55">
        <v>48</v>
      </c>
      <c r="B55" s="8" t="s">
        <v>2194</v>
      </c>
      <c r="C55" s="3">
        <v>89.92</v>
      </c>
      <c r="D55" s="3">
        <v>1.52</v>
      </c>
      <c r="E55" s="3">
        <v>6.74</v>
      </c>
      <c r="F55" s="3">
        <v>0.37</v>
      </c>
      <c r="G55" s="3" t="s">
        <v>2173</v>
      </c>
      <c r="H55" s="3">
        <v>1.1499999999999999</v>
      </c>
      <c r="I55" s="3" t="s">
        <v>2173</v>
      </c>
      <c r="J55" s="3" t="s">
        <v>2173</v>
      </c>
      <c r="K55" s="3">
        <v>0.3</v>
      </c>
      <c r="L55" s="3" t="s">
        <v>2173</v>
      </c>
      <c r="M55" s="3" t="s">
        <v>2173</v>
      </c>
      <c r="N55" s="3" t="s">
        <v>2175</v>
      </c>
      <c r="O55" s="3">
        <f t="shared" si="1"/>
        <v>100</v>
      </c>
      <c r="T55" s="3"/>
      <c r="U55" s="3" t="s">
        <v>481</v>
      </c>
      <c r="V55">
        <v>2</v>
      </c>
      <c r="X55" s="4" t="s">
        <v>3290</v>
      </c>
      <c r="Y55" s="6">
        <v>2</v>
      </c>
    </row>
    <row r="56" spans="1:25" ht="14" x14ac:dyDescent="0.2">
      <c r="A56">
        <v>49</v>
      </c>
      <c r="B56" s="8" t="s">
        <v>2194</v>
      </c>
      <c r="C56" s="3">
        <v>90.49</v>
      </c>
      <c r="D56" s="3">
        <v>1.1000000000000001</v>
      </c>
      <c r="E56" s="3">
        <v>7.04</v>
      </c>
      <c r="F56" s="3">
        <v>0.2</v>
      </c>
      <c r="G56" s="3" t="s">
        <v>2173</v>
      </c>
      <c r="H56" s="3">
        <v>1.07</v>
      </c>
      <c r="I56" s="3" t="s">
        <v>2174</v>
      </c>
      <c r="J56" s="3" t="s">
        <v>2173</v>
      </c>
      <c r="K56" s="3">
        <v>0.1</v>
      </c>
      <c r="L56" s="3" t="s">
        <v>2173</v>
      </c>
      <c r="M56" s="3" t="s">
        <v>2174</v>
      </c>
      <c r="N56" s="3" t="s">
        <v>2175</v>
      </c>
      <c r="O56" s="3">
        <f t="shared" si="1"/>
        <v>99.999999999999986</v>
      </c>
      <c r="T56" s="3"/>
      <c r="U56" s="3" t="s">
        <v>2593</v>
      </c>
      <c r="V56">
        <v>4</v>
      </c>
      <c r="X56" s="4" t="s">
        <v>3292</v>
      </c>
      <c r="Y56" s="6">
        <v>2</v>
      </c>
    </row>
    <row r="57" spans="1:25" x14ac:dyDescent="0.15">
      <c r="A57">
        <v>50</v>
      </c>
      <c r="B57" s="8" t="s">
        <v>2195</v>
      </c>
      <c r="C57" s="3">
        <v>98.14</v>
      </c>
      <c r="D57" s="3">
        <v>1.03</v>
      </c>
      <c r="E57" s="3" t="s">
        <v>2173</v>
      </c>
      <c r="F57" s="3">
        <v>0.1</v>
      </c>
      <c r="G57" s="3" t="s">
        <v>2173</v>
      </c>
      <c r="H57" s="3">
        <v>0.31</v>
      </c>
      <c r="I57" s="3" t="s">
        <v>2173</v>
      </c>
      <c r="J57" s="3" t="s">
        <v>2173</v>
      </c>
      <c r="K57" s="3">
        <v>0.42</v>
      </c>
      <c r="L57" s="3" t="s">
        <v>2174</v>
      </c>
      <c r="M57" s="3" t="s">
        <v>2173</v>
      </c>
      <c r="N57" s="3" t="s">
        <v>2175</v>
      </c>
      <c r="O57" s="3">
        <f t="shared" si="1"/>
        <v>100</v>
      </c>
      <c r="T57" s="3"/>
      <c r="U57" s="14" t="s">
        <v>3077</v>
      </c>
      <c r="V57">
        <v>1</v>
      </c>
      <c r="X57" s="4" t="s">
        <v>651</v>
      </c>
      <c r="Y57" s="6">
        <v>2</v>
      </c>
    </row>
    <row r="58" spans="1:25" x14ac:dyDescent="0.15">
      <c r="A58">
        <v>51</v>
      </c>
      <c r="B58" s="8" t="s">
        <v>2195</v>
      </c>
      <c r="C58" s="3">
        <v>96.68</v>
      </c>
      <c r="D58" s="3">
        <v>1.2</v>
      </c>
      <c r="E58" s="3">
        <v>1.42</v>
      </c>
      <c r="F58" s="3">
        <v>0.2</v>
      </c>
      <c r="G58" s="3" t="s">
        <v>2173</v>
      </c>
      <c r="H58" s="3">
        <v>0.2</v>
      </c>
      <c r="I58" s="3">
        <v>0.1</v>
      </c>
      <c r="J58" s="3" t="s">
        <v>2173</v>
      </c>
      <c r="K58" s="3">
        <v>0.2</v>
      </c>
      <c r="L58" s="3" t="s">
        <v>2173</v>
      </c>
      <c r="M58" s="3" t="s">
        <v>2174</v>
      </c>
      <c r="N58" s="3" t="s">
        <v>2175</v>
      </c>
      <c r="O58" s="3">
        <f t="shared" si="1"/>
        <v>100.00000000000001</v>
      </c>
      <c r="T58" s="3"/>
      <c r="U58" s="14" t="s">
        <v>2596</v>
      </c>
      <c r="V58">
        <v>2</v>
      </c>
      <c r="X58" s="4" t="s">
        <v>974</v>
      </c>
      <c r="Y58" s="6">
        <v>2</v>
      </c>
    </row>
    <row r="59" spans="1:25" x14ac:dyDescent="0.15">
      <c r="A59">
        <v>52</v>
      </c>
      <c r="B59" s="8" t="s">
        <v>2195</v>
      </c>
      <c r="C59" s="3">
        <v>91.72</v>
      </c>
      <c r="D59" s="3">
        <v>1.55</v>
      </c>
      <c r="E59" s="3">
        <v>5.33</v>
      </c>
      <c r="F59" s="3" t="s">
        <v>2174</v>
      </c>
      <c r="G59" s="3" t="s">
        <v>2173</v>
      </c>
      <c r="H59" s="3">
        <v>1.3</v>
      </c>
      <c r="I59" s="3" t="s">
        <v>2174</v>
      </c>
      <c r="J59" s="3" t="s">
        <v>2173</v>
      </c>
      <c r="K59" s="3" t="s">
        <v>2174</v>
      </c>
      <c r="L59" s="3" t="s">
        <v>2173</v>
      </c>
      <c r="M59" s="3">
        <v>0.1</v>
      </c>
      <c r="N59" s="3" t="s">
        <v>2175</v>
      </c>
      <c r="O59" s="3">
        <f t="shared" si="1"/>
        <v>99.999999999999986</v>
      </c>
      <c r="T59" s="3"/>
      <c r="U59" s="3" t="s">
        <v>521</v>
      </c>
      <c r="V59">
        <v>6</v>
      </c>
      <c r="X59" s="49" t="s">
        <v>3287</v>
      </c>
      <c r="Y59" s="6">
        <v>2</v>
      </c>
    </row>
    <row r="60" spans="1:25" x14ac:dyDescent="0.15">
      <c r="A60">
        <v>53</v>
      </c>
      <c r="B60" s="8" t="s">
        <v>2195</v>
      </c>
      <c r="C60" s="3">
        <v>87.88</v>
      </c>
      <c r="D60" s="3" t="s">
        <v>2173</v>
      </c>
      <c r="E60" s="3">
        <v>11.28</v>
      </c>
      <c r="F60" s="3">
        <v>0.09</v>
      </c>
      <c r="G60" s="3" t="s">
        <v>2173</v>
      </c>
      <c r="H60" s="3">
        <v>0.37</v>
      </c>
      <c r="I60" s="3" t="s">
        <v>2173</v>
      </c>
      <c r="J60" s="3" t="s">
        <v>2173</v>
      </c>
      <c r="K60" s="3">
        <v>0.38</v>
      </c>
      <c r="L60" s="3" t="s">
        <v>2173</v>
      </c>
      <c r="M60" s="3" t="s">
        <v>2173</v>
      </c>
      <c r="N60" s="3" t="s">
        <v>2175</v>
      </c>
      <c r="O60" s="3">
        <f t="shared" si="1"/>
        <v>100</v>
      </c>
      <c r="T60" s="3"/>
      <c r="U60" s="14" t="s">
        <v>3285</v>
      </c>
      <c r="V60">
        <v>1</v>
      </c>
      <c r="X60" s="3" t="s">
        <v>295</v>
      </c>
      <c r="Y60">
        <v>1</v>
      </c>
    </row>
    <row r="61" spans="1:25" x14ac:dyDescent="0.15">
      <c r="A61">
        <v>54</v>
      </c>
      <c r="B61" s="8" t="s">
        <v>2195</v>
      </c>
      <c r="C61" s="3">
        <v>87.86</v>
      </c>
      <c r="D61" s="3">
        <v>3.88</v>
      </c>
      <c r="E61" s="3">
        <v>8.14</v>
      </c>
      <c r="F61" s="3" t="s">
        <v>2174</v>
      </c>
      <c r="G61" s="3" t="s">
        <v>2173</v>
      </c>
      <c r="H61" s="3">
        <v>0.12</v>
      </c>
      <c r="I61" s="3" t="s">
        <v>2174</v>
      </c>
      <c r="J61" s="3" t="s">
        <v>2173</v>
      </c>
      <c r="K61" s="3" t="s">
        <v>2174</v>
      </c>
      <c r="L61" s="3" t="s">
        <v>2173</v>
      </c>
      <c r="M61" s="3" t="s">
        <v>2173</v>
      </c>
      <c r="N61" s="3" t="s">
        <v>2175</v>
      </c>
      <c r="O61" s="3">
        <f t="shared" si="1"/>
        <v>100</v>
      </c>
      <c r="T61" s="3"/>
      <c r="U61" s="3" t="s">
        <v>1073</v>
      </c>
      <c r="V61">
        <v>5</v>
      </c>
      <c r="X61" s="3" t="s">
        <v>291</v>
      </c>
      <c r="Y61">
        <v>1</v>
      </c>
    </row>
    <row r="62" spans="1:25" x14ac:dyDescent="0.15">
      <c r="A62">
        <v>55</v>
      </c>
      <c r="B62" s="8" t="s">
        <v>2196</v>
      </c>
      <c r="C62" s="3">
        <v>81.47</v>
      </c>
      <c r="D62" s="3">
        <v>6.62</v>
      </c>
      <c r="E62" s="3">
        <v>10.3</v>
      </c>
      <c r="F62" s="3">
        <v>0.02</v>
      </c>
      <c r="G62" s="3" t="s">
        <v>2174</v>
      </c>
      <c r="H62" s="3">
        <v>0.01</v>
      </c>
      <c r="I62" s="3">
        <v>1.3</v>
      </c>
      <c r="J62" s="3" t="s">
        <v>2173</v>
      </c>
      <c r="K62" s="3">
        <v>0.28000000000000003</v>
      </c>
      <c r="L62" s="3" t="s">
        <v>2174</v>
      </c>
      <c r="M62" s="3" t="s">
        <v>2174</v>
      </c>
      <c r="N62" s="3" t="s">
        <v>2175</v>
      </c>
      <c r="O62" s="3">
        <f t="shared" si="1"/>
        <v>100</v>
      </c>
      <c r="T62" s="2"/>
      <c r="U62" s="3" t="s">
        <v>435</v>
      </c>
      <c r="V62">
        <v>14</v>
      </c>
      <c r="X62" s="4" t="s">
        <v>237</v>
      </c>
      <c r="Y62" s="6">
        <v>1</v>
      </c>
    </row>
    <row r="63" spans="1:25" x14ac:dyDescent="0.15">
      <c r="A63">
        <v>56</v>
      </c>
      <c r="B63" s="8" t="s">
        <v>2196</v>
      </c>
      <c r="C63" s="3">
        <v>96.62</v>
      </c>
      <c r="D63" s="3" t="s">
        <v>2197</v>
      </c>
      <c r="E63" s="3">
        <v>1.7</v>
      </c>
      <c r="F63" s="3">
        <v>1.36</v>
      </c>
      <c r="G63" s="3" t="s">
        <v>2173</v>
      </c>
      <c r="H63" s="3">
        <v>0.02</v>
      </c>
      <c r="I63" s="3" t="s">
        <v>2173</v>
      </c>
      <c r="J63" s="3" t="s">
        <v>2173</v>
      </c>
      <c r="K63" s="3">
        <v>0.3</v>
      </c>
      <c r="L63" s="3" t="s">
        <v>2173</v>
      </c>
      <c r="M63" s="3" t="s">
        <v>2173</v>
      </c>
      <c r="N63" s="3" t="s">
        <v>2175</v>
      </c>
      <c r="O63" s="3">
        <f t="shared" si="1"/>
        <v>100</v>
      </c>
      <c r="T63" s="2"/>
      <c r="U63" s="14" t="s">
        <v>470</v>
      </c>
      <c r="V63">
        <v>7</v>
      </c>
      <c r="X63" s="4" t="s">
        <v>270</v>
      </c>
      <c r="Y63" s="6">
        <v>1</v>
      </c>
    </row>
    <row r="64" spans="1:25" x14ac:dyDescent="0.15">
      <c r="A64">
        <v>57</v>
      </c>
      <c r="B64" s="8" t="s">
        <v>2196</v>
      </c>
      <c r="C64" s="3">
        <v>97.55</v>
      </c>
      <c r="D64" s="3">
        <v>0.66</v>
      </c>
      <c r="E64" s="3">
        <v>1.01</v>
      </c>
      <c r="F64" s="3" t="s">
        <v>2174</v>
      </c>
      <c r="G64" s="3" t="s">
        <v>2173</v>
      </c>
      <c r="H64" s="3">
        <v>0.78</v>
      </c>
      <c r="I64" s="3" t="s">
        <v>2173</v>
      </c>
      <c r="J64" s="3" t="s">
        <v>2173</v>
      </c>
      <c r="K64" s="3" t="s">
        <v>2174</v>
      </c>
      <c r="L64" s="3" t="s">
        <v>2173</v>
      </c>
      <c r="M64" s="3" t="s">
        <v>2174</v>
      </c>
      <c r="N64" s="3" t="s">
        <v>2175</v>
      </c>
      <c r="O64" s="3">
        <f t="shared" si="1"/>
        <v>100</v>
      </c>
      <c r="T64" s="3"/>
      <c r="U64" s="14" t="s">
        <v>1277</v>
      </c>
      <c r="V64">
        <v>1</v>
      </c>
      <c r="X64" s="4" t="s">
        <v>2106</v>
      </c>
      <c r="Y64" s="6">
        <v>1</v>
      </c>
    </row>
    <row r="65" spans="1:25" x14ac:dyDescent="0.15">
      <c r="A65">
        <v>58</v>
      </c>
      <c r="B65" s="8" t="s">
        <v>2196</v>
      </c>
      <c r="C65" s="3">
        <v>92.57</v>
      </c>
      <c r="D65" s="3">
        <v>1.8</v>
      </c>
      <c r="E65" s="3">
        <v>4.01</v>
      </c>
      <c r="F65" s="3">
        <v>0.25</v>
      </c>
      <c r="G65" s="3" t="s">
        <v>2173</v>
      </c>
      <c r="H65" s="3">
        <v>1.24</v>
      </c>
      <c r="I65" s="3">
        <v>0.03</v>
      </c>
      <c r="J65" s="3" t="s">
        <v>2174</v>
      </c>
      <c r="K65" s="3">
        <v>0.1</v>
      </c>
      <c r="L65" s="3" t="s">
        <v>2174</v>
      </c>
      <c r="M65" s="3" t="s">
        <v>2173</v>
      </c>
      <c r="N65" s="3" t="s">
        <v>2175</v>
      </c>
      <c r="O65" s="3">
        <f t="shared" si="1"/>
        <v>99.999999999999986</v>
      </c>
      <c r="T65" s="3"/>
      <c r="U65" s="3" t="s">
        <v>3289</v>
      </c>
      <c r="V65">
        <v>1</v>
      </c>
      <c r="X65" s="4" t="s">
        <v>1774</v>
      </c>
      <c r="Y65" s="6">
        <v>1</v>
      </c>
    </row>
    <row r="66" spans="1:25" x14ac:dyDescent="0.15">
      <c r="A66">
        <v>59</v>
      </c>
      <c r="B66" s="8" t="s">
        <v>2196</v>
      </c>
      <c r="C66" s="3">
        <v>85.63</v>
      </c>
      <c r="D66" s="3">
        <v>4.62</v>
      </c>
      <c r="E66" s="3">
        <v>6.07</v>
      </c>
      <c r="F66" s="3">
        <v>2</v>
      </c>
      <c r="G66" s="3" t="s">
        <v>2173</v>
      </c>
      <c r="H66" s="3">
        <v>1.07</v>
      </c>
      <c r="I66" s="3" t="s">
        <v>2174</v>
      </c>
      <c r="J66" s="3" t="s">
        <v>2173</v>
      </c>
      <c r="K66" s="3">
        <v>0.4</v>
      </c>
      <c r="L66" s="3" t="s">
        <v>2173</v>
      </c>
      <c r="M66" s="3">
        <v>0.21</v>
      </c>
      <c r="N66" s="3" t="s">
        <v>2175</v>
      </c>
      <c r="O66" s="3">
        <f t="shared" si="1"/>
        <v>99.999999999999986</v>
      </c>
      <c r="T66" s="14"/>
      <c r="U66" s="14" t="s">
        <v>3074</v>
      </c>
      <c r="V66">
        <v>9</v>
      </c>
      <c r="X66" s="4" t="s">
        <v>269</v>
      </c>
      <c r="Y66" s="6">
        <v>1</v>
      </c>
    </row>
    <row r="67" spans="1:25" x14ac:dyDescent="0.15">
      <c r="A67">
        <v>60</v>
      </c>
      <c r="B67" s="8" t="s">
        <v>2198</v>
      </c>
      <c r="C67" s="3">
        <v>88.88</v>
      </c>
      <c r="D67" s="3">
        <v>4.2</v>
      </c>
      <c r="E67" s="3">
        <v>3.82</v>
      </c>
      <c r="F67" s="3">
        <v>2.6</v>
      </c>
      <c r="G67" s="3" t="s">
        <v>2173</v>
      </c>
      <c r="H67" s="3">
        <v>0.5</v>
      </c>
      <c r="I67" s="3" t="s">
        <v>2174</v>
      </c>
      <c r="J67" s="3" t="s">
        <v>2173</v>
      </c>
      <c r="K67" s="3" t="s">
        <v>2174</v>
      </c>
      <c r="L67" s="3" t="s">
        <v>2173</v>
      </c>
      <c r="M67" s="3" t="s">
        <v>2173</v>
      </c>
      <c r="N67" s="3" t="s">
        <v>2175</v>
      </c>
      <c r="O67" s="3">
        <f t="shared" si="1"/>
        <v>99.999999999999986</v>
      </c>
      <c r="T67" s="3"/>
      <c r="U67" s="3" t="s">
        <v>432</v>
      </c>
      <c r="V67">
        <v>1</v>
      </c>
      <c r="X67" s="4" t="s">
        <v>1029</v>
      </c>
      <c r="Y67" s="6">
        <v>1</v>
      </c>
    </row>
    <row r="68" spans="1:25" x14ac:dyDescent="0.15">
      <c r="A68">
        <v>61</v>
      </c>
      <c r="B68" s="8" t="s">
        <v>2199</v>
      </c>
      <c r="C68" s="3">
        <v>90.28</v>
      </c>
      <c r="D68" s="3">
        <v>2</v>
      </c>
      <c r="E68" s="3">
        <v>5.9</v>
      </c>
      <c r="F68" s="3">
        <v>0.41</v>
      </c>
      <c r="G68" s="3" t="s">
        <v>2173</v>
      </c>
      <c r="H68" s="3">
        <v>0.91</v>
      </c>
      <c r="I68" s="3">
        <v>0.22</v>
      </c>
      <c r="J68" s="3" t="s">
        <v>2173</v>
      </c>
      <c r="K68" s="3">
        <v>0.28000000000000003</v>
      </c>
      <c r="L68" s="3" t="s">
        <v>2173</v>
      </c>
      <c r="M68" s="3" t="s">
        <v>2174</v>
      </c>
      <c r="N68" s="3" t="s">
        <v>2175</v>
      </c>
      <c r="O68" s="3">
        <f t="shared" si="1"/>
        <v>100</v>
      </c>
      <c r="T68" s="3"/>
      <c r="U68" s="14" t="s">
        <v>1276</v>
      </c>
      <c r="V68">
        <v>1</v>
      </c>
      <c r="X68" s="3" t="s">
        <v>703</v>
      </c>
      <c r="Y68">
        <v>1</v>
      </c>
    </row>
    <row r="69" spans="1:25" x14ac:dyDescent="0.15">
      <c r="A69">
        <v>62</v>
      </c>
      <c r="B69" s="8" t="s">
        <v>2200</v>
      </c>
      <c r="C69" s="3">
        <v>87.7</v>
      </c>
      <c r="D69" s="3">
        <v>2.9</v>
      </c>
      <c r="E69" s="3">
        <v>7.92</v>
      </c>
      <c r="F69" s="3">
        <v>0.42</v>
      </c>
      <c r="G69" s="3" t="s">
        <v>2173</v>
      </c>
      <c r="H69" s="3">
        <v>0.73</v>
      </c>
      <c r="I69" s="3">
        <v>0.02</v>
      </c>
      <c r="J69" s="3" t="s">
        <v>2174</v>
      </c>
      <c r="K69" s="3">
        <v>0.31</v>
      </c>
      <c r="L69" s="3" t="s">
        <v>2173</v>
      </c>
      <c r="M69" s="3" t="s">
        <v>2173</v>
      </c>
      <c r="N69" s="3" t="s">
        <v>2175</v>
      </c>
      <c r="O69" s="3">
        <f t="shared" si="1"/>
        <v>100.00000000000001</v>
      </c>
      <c r="T69" s="3"/>
      <c r="U69" s="3" t="s">
        <v>406</v>
      </c>
      <c r="V69">
        <v>2</v>
      </c>
      <c r="X69" s="3" t="s">
        <v>724</v>
      </c>
      <c r="Y69">
        <v>1</v>
      </c>
    </row>
    <row r="70" spans="1:25" x14ac:dyDescent="0.15">
      <c r="A70">
        <v>63</v>
      </c>
      <c r="B70" s="8" t="s">
        <v>2200</v>
      </c>
      <c r="C70" s="3">
        <v>85.6</v>
      </c>
      <c r="D70" s="3">
        <v>4.0199999999999996</v>
      </c>
      <c r="E70" s="3">
        <v>5.77</v>
      </c>
      <c r="F70" s="3">
        <v>4.17</v>
      </c>
      <c r="G70" s="3" t="s">
        <v>2173</v>
      </c>
      <c r="H70" s="3">
        <v>0.13</v>
      </c>
      <c r="I70" s="3" t="s">
        <v>2174</v>
      </c>
      <c r="J70" s="3" t="s">
        <v>2173</v>
      </c>
      <c r="K70" s="3">
        <v>0.21</v>
      </c>
      <c r="L70" s="3" t="s">
        <v>2173</v>
      </c>
      <c r="M70" s="3">
        <v>0.1</v>
      </c>
      <c r="N70" s="3" t="s">
        <v>2175</v>
      </c>
      <c r="O70" s="3">
        <f t="shared" si="1"/>
        <v>99.999999999999972</v>
      </c>
      <c r="T70" s="3"/>
      <c r="U70" s="3" t="s">
        <v>1032</v>
      </c>
      <c r="V70">
        <v>2</v>
      </c>
      <c r="X70" s="4" t="s">
        <v>3093</v>
      </c>
      <c r="Y70" s="6">
        <v>1</v>
      </c>
    </row>
    <row r="71" spans="1:25" x14ac:dyDescent="0.15">
      <c r="A71">
        <v>64</v>
      </c>
      <c r="B71" s="8" t="s">
        <v>2200</v>
      </c>
      <c r="C71" s="3">
        <v>89.41</v>
      </c>
      <c r="D71" s="3">
        <v>5.42</v>
      </c>
      <c r="E71" s="3">
        <v>0.94</v>
      </c>
      <c r="F71" s="3">
        <v>4.2300000000000004</v>
      </c>
      <c r="G71" s="3" t="s">
        <v>2173</v>
      </c>
      <c r="H71" s="3" t="s">
        <v>2174</v>
      </c>
      <c r="I71" s="3" t="s">
        <v>2173</v>
      </c>
      <c r="J71" s="3" t="s">
        <v>2173</v>
      </c>
      <c r="K71" s="3" t="s">
        <v>2174</v>
      </c>
      <c r="L71" s="3" t="s">
        <v>2173</v>
      </c>
      <c r="M71" s="3" t="s">
        <v>2173</v>
      </c>
      <c r="N71" s="3" t="s">
        <v>2175</v>
      </c>
      <c r="O71" s="3">
        <f t="shared" si="1"/>
        <v>100</v>
      </c>
      <c r="T71" s="3"/>
      <c r="U71" s="3" t="s">
        <v>2179</v>
      </c>
      <c r="V71">
        <v>59</v>
      </c>
      <c r="X71" s="49" t="s">
        <v>524</v>
      </c>
      <c r="Y71" s="6">
        <v>1</v>
      </c>
    </row>
    <row r="72" spans="1:25" x14ac:dyDescent="0.15">
      <c r="A72">
        <v>65</v>
      </c>
      <c r="B72" s="8" t="s">
        <v>2201</v>
      </c>
      <c r="C72" s="3">
        <v>87.23</v>
      </c>
      <c r="D72" s="3">
        <v>3.55</v>
      </c>
      <c r="E72" s="3">
        <v>4.5</v>
      </c>
      <c r="F72" s="3">
        <v>4.4000000000000004</v>
      </c>
      <c r="G72" s="3" t="s">
        <v>2173</v>
      </c>
      <c r="H72" s="3">
        <v>0.21</v>
      </c>
      <c r="I72" s="3" t="s">
        <v>2173</v>
      </c>
      <c r="J72" s="3" t="s">
        <v>2173</v>
      </c>
      <c r="K72" s="3">
        <v>0.11</v>
      </c>
      <c r="L72" s="3" t="s">
        <v>2173</v>
      </c>
      <c r="M72" s="3" t="s">
        <v>2173</v>
      </c>
      <c r="N72" s="3" t="s">
        <v>2175</v>
      </c>
      <c r="O72" s="3">
        <f t="shared" si="1"/>
        <v>100</v>
      </c>
      <c r="T72" s="3"/>
      <c r="U72" s="14" t="s">
        <v>3075</v>
      </c>
      <c r="V72">
        <v>8</v>
      </c>
      <c r="X72" s="4" t="s">
        <v>1335</v>
      </c>
      <c r="Y72" s="6">
        <v>1</v>
      </c>
    </row>
    <row r="73" spans="1:25" x14ac:dyDescent="0.15">
      <c r="A73">
        <v>66</v>
      </c>
      <c r="B73" s="8" t="s">
        <v>2294</v>
      </c>
      <c r="C73" s="3">
        <v>86.98</v>
      </c>
      <c r="D73" s="3">
        <v>4.2699999999999996</v>
      </c>
      <c r="E73" s="3">
        <v>5</v>
      </c>
      <c r="F73" s="3">
        <v>3.23</v>
      </c>
      <c r="G73" s="3" t="s">
        <v>2173</v>
      </c>
      <c r="H73" s="3" t="s">
        <v>2174</v>
      </c>
      <c r="I73" s="3">
        <v>0.11</v>
      </c>
      <c r="J73" s="3" t="s">
        <v>2173</v>
      </c>
      <c r="K73" s="3">
        <v>0.41</v>
      </c>
      <c r="L73" s="3" t="s">
        <v>2174</v>
      </c>
      <c r="M73" s="3" t="s">
        <v>2174</v>
      </c>
      <c r="N73" s="3" t="s">
        <v>2175</v>
      </c>
      <c r="O73" s="3">
        <f t="shared" si="1"/>
        <v>100</v>
      </c>
      <c r="T73" s="3"/>
      <c r="U73" s="3" t="s">
        <v>2597</v>
      </c>
      <c r="V73">
        <v>1</v>
      </c>
      <c r="X73" s="4" t="s">
        <v>3091</v>
      </c>
      <c r="Y73" s="6">
        <v>1</v>
      </c>
    </row>
    <row r="74" spans="1:25" x14ac:dyDescent="0.15">
      <c r="A74">
        <v>67</v>
      </c>
      <c r="B74" s="8" t="s">
        <v>2202</v>
      </c>
      <c r="C74" s="3">
        <v>84</v>
      </c>
      <c r="D74" s="3">
        <v>6.33</v>
      </c>
      <c r="E74" s="3">
        <v>3.35</v>
      </c>
      <c r="F74" s="3">
        <v>6</v>
      </c>
      <c r="G74" s="3" t="s">
        <v>2173</v>
      </c>
      <c r="H74" s="3">
        <v>0.3</v>
      </c>
      <c r="I74" s="3" t="s">
        <v>2173</v>
      </c>
      <c r="J74" s="3" t="s">
        <v>2173</v>
      </c>
      <c r="K74" s="3">
        <v>0.02</v>
      </c>
      <c r="L74" s="3" t="s">
        <v>2173</v>
      </c>
      <c r="M74" s="3" t="s">
        <v>2173</v>
      </c>
      <c r="N74" s="3" t="s">
        <v>2175</v>
      </c>
      <c r="O74" s="3">
        <f t="shared" si="1"/>
        <v>99.999999999999986</v>
      </c>
      <c r="T74" s="3"/>
      <c r="U74" s="3" t="s">
        <v>293</v>
      </c>
      <c r="V74">
        <v>2</v>
      </c>
      <c r="X74" s="3" t="s">
        <v>2595</v>
      </c>
      <c r="Y74">
        <v>1</v>
      </c>
    </row>
    <row r="75" spans="1:25" x14ac:dyDescent="0.15">
      <c r="A75">
        <v>68</v>
      </c>
      <c r="B75" s="8" t="s">
        <v>2203</v>
      </c>
      <c r="C75" s="3">
        <v>97.52</v>
      </c>
      <c r="D75" s="3">
        <v>0.53</v>
      </c>
      <c r="E75" s="3">
        <v>0.67</v>
      </c>
      <c r="F75" s="3">
        <v>0.48</v>
      </c>
      <c r="G75" s="3" t="s">
        <v>2173</v>
      </c>
      <c r="H75" s="3">
        <v>0.4</v>
      </c>
      <c r="I75" s="3" t="s">
        <v>2173</v>
      </c>
      <c r="J75" s="3" t="s">
        <v>2173</v>
      </c>
      <c r="K75" s="3">
        <v>0.4</v>
      </c>
      <c r="L75" s="3" t="s">
        <v>2174</v>
      </c>
      <c r="M75" s="3" t="s">
        <v>2173</v>
      </c>
      <c r="N75" s="3" t="s">
        <v>2175</v>
      </c>
      <c r="O75" s="3">
        <f t="shared" si="1"/>
        <v>100.00000000000001</v>
      </c>
      <c r="T75" s="3"/>
      <c r="U75" s="3" t="s">
        <v>3293</v>
      </c>
      <c r="V75">
        <v>2</v>
      </c>
      <c r="X75" s="3" t="s">
        <v>467</v>
      </c>
      <c r="Y75">
        <v>1</v>
      </c>
    </row>
    <row r="76" spans="1:25" x14ac:dyDescent="0.15">
      <c r="A76">
        <v>69</v>
      </c>
      <c r="B76" s="8" t="s">
        <v>2203</v>
      </c>
      <c r="C76" s="3">
        <v>98.22</v>
      </c>
      <c r="D76" s="3">
        <v>1.03</v>
      </c>
      <c r="E76" s="3" t="s">
        <v>2173</v>
      </c>
      <c r="F76" s="3">
        <v>0.33</v>
      </c>
      <c r="G76" s="3" t="s">
        <v>2173</v>
      </c>
      <c r="H76" s="3" t="s">
        <v>2174</v>
      </c>
      <c r="I76" s="3">
        <v>0.12</v>
      </c>
      <c r="J76" s="3" t="s">
        <v>2174</v>
      </c>
      <c r="K76" s="3">
        <v>0.3</v>
      </c>
      <c r="L76" s="3" t="s">
        <v>2173</v>
      </c>
      <c r="M76" s="3" t="s">
        <v>2174</v>
      </c>
      <c r="N76" s="3" t="s">
        <v>2175</v>
      </c>
      <c r="O76" s="3">
        <f t="shared" si="1"/>
        <v>100</v>
      </c>
      <c r="T76" s="3"/>
      <c r="U76" s="14" t="s">
        <v>236</v>
      </c>
      <c r="V76">
        <v>27</v>
      </c>
      <c r="X76" s="4" t="s">
        <v>3072</v>
      </c>
      <c r="Y76" s="6">
        <v>1</v>
      </c>
    </row>
    <row r="77" spans="1:25" ht="14" x14ac:dyDescent="0.2">
      <c r="A77">
        <v>70</v>
      </c>
      <c r="B77" s="8" t="s">
        <v>2203</v>
      </c>
      <c r="C77" s="3">
        <v>78</v>
      </c>
      <c r="D77" s="3">
        <v>8.73</v>
      </c>
      <c r="E77" s="3">
        <v>8.33</v>
      </c>
      <c r="F77" s="3">
        <v>4.74</v>
      </c>
      <c r="G77" s="3" t="s">
        <v>2173</v>
      </c>
      <c r="H77" s="3" t="s">
        <v>2174</v>
      </c>
      <c r="I77" s="3">
        <v>0.2</v>
      </c>
      <c r="J77" s="3" t="s">
        <v>2173</v>
      </c>
      <c r="K77" s="3" t="s">
        <v>2174</v>
      </c>
      <c r="L77" s="3" t="s">
        <v>2173</v>
      </c>
      <c r="M77" s="3" t="s">
        <v>2173</v>
      </c>
      <c r="N77" s="3" t="s">
        <v>2175</v>
      </c>
      <c r="O77" s="3">
        <f t="shared" si="1"/>
        <v>100</v>
      </c>
      <c r="T77" s="3"/>
      <c r="U77" s="3" t="s">
        <v>1334</v>
      </c>
      <c r="V77">
        <v>1</v>
      </c>
      <c r="X77" s="3" t="s">
        <v>2599</v>
      </c>
      <c r="Y77">
        <v>1</v>
      </c>
    </row>
    <row r="78" spans="1:25" x14ac:dyDescent="0.15">
      <c r="A78">
        <v>71</v>
      </c>
      <c r="B78" s="8" t="s">
        <v>2203</v>
      </c>
      <c r="C78" s="3">
        <v>81.180000000000007</v>
      </c>
      <c r="D78" s="3">
        <v>7.53</v>
      </c>
      <c r="E78" s="3">
        <v>8</v>
      </c>
      <c r="F78" s="3">
        <v>3.04</v>
      </c>
      <c r="G78" s="3" t="s">
        <v>2173</v>
      </c>
      <c r="H78" s="3">
        <v>0.1</v>
      </c>
      <c r="I78" s="3">
        <v>7.0000000000000007E-2</v>
      </c>
      <c r="J78" s="3" t="s">
        <v>2173</v>
      </c>
      <c r="K78" s="3">
        <v>0.08</v>
      </c>
      <c r="L78" s="3" t="s">
        <v>2173</v>
      </c>
      <c r="M78" s="3" t="s">
        <v>2173</v>
      </c>
      <c r="N78" s="3" t="s">
        <v>2175</v>
      </c>
      <c r="O78" s="3">
        <f t="shared" si="1"/>
        <v>100</v>
      </c>
      <c r="T78" s="3"/>
      <c r="U78" s="3" t="s">
        <v>3288</v>
      </c>
      <c r="V78">
        <v>2</v>
      </c>
      <c r="X78" s="3" t="s">
        <v>292</v>
      </c>
      <c r="Y78">
        <v>1</v>
      </c>
    </row>
    <row r="79" spans="1:25" x14ac:dyDescent="0.15">
      <c r="A79">
        <v>72</v>
      </c>
      <c r="B79" s="8" t="s">
        <v>2296</v>
      </c>
      <c r="C79" s="3">
        <v>98.36</v>
      </c>
      <c r="D79" s="3">
        <v>1.03</v>
      </c>
      <c r="E79" s="3" t="s">
        <v>2173</v>
      </c>
      <c r="F79" s="3">
        <v>0.51</v>
      </c>
      <c r="G79" s="3" t="s">
        <v>2173</v>
      </c>
      <c r="H79" s="3" t="s">
        <v>2174</v>
      </c>
      <c r="I79" s="3" t="s">
        <v>2173</v>
      </c>
      <c r="J79" s="3" t="s">
        <v>2173</v>
      </c>
      <c r="K79" s="3">
        <v>0.1</v>
      </c>
      <c r="L79" s="3" t="s">
        <v>2173</v>
      </c>
      <c r="M79" s="3" t="s">
        <v>2173</v>
      </c>
      <c r="N79" s="3" t="s">
        <v>2175</v>
      </c>
      <c r="O79" s="3">
        <f t="shared" si="1"/>
        <v>100</v>
      </c>
      <c r="T79" s="3"/>
      <c r="U79" s="3" t="s">
        <v>3073</v>
      </c>
      <c r="V79">
        <v>4</v>
      </c>
      <c r="X79" s="4" t="s">
        <v>1333</v>
      </c>
      <c r="Y79" s="6">
        <v>1</v>
      </c>
    </row>
    <row r="80" spans="1:25" x14ac:dyDescent="0.15">
      <c r="A80">
        <v>73</v>
      </c>
      <c r="B80" s="8" t="s">
        <v>2297</v>
      </c>
      <c r="C80" s="3">
        <v>92.52</v>
      </c>
      <c r="D80" s="3">
        <v>4.7</v>
      </c>
      <c r="E80" s="3">
        <v>1.5</v>
      </c>
      <c r="F80" s="3" t="s">
        <v>2174</v>
      </c>
      <c r="G80" s="3">
        <v>1.01</v>
      </c>
      <c r="H80" s="3">
        <v>0.05</v>
      </c>
      <c r="I80" s="3" t="s">
        <v>2173</v>
      </c>
      <c r="J80" s="3" t="s">
        <v>2173</v>
      </c>
      <c r="K80" s="3">
        <v>0.22</v>
      </c>
      <c r="L80" s="3" t="s">
        <v>2173</v>
      </c>
      <c r="M80" s="3" t="s">
        <v>2173</v>
      </c>
      <c r="N80" s="3" t="s">
        <v>2175</v>
      </c>
      <c r="O80" s="3">
        <f t="shared" si="1"/>
        <v>100</v>
      </c>
      <c r="T80" s="3"/>
      <c r="U80" s="14" t="s">
        <v>482</v>
      </c>
      <c r="V80">
        <v>2</v>
      </c>
      <c r="X80" s="3" t="s">
        <v>2600</v>
      </c>
      <c r="Y80">
        <v>1</v>
      </c>
    </row>
    <row r="81" spans="1:25" ht="14" x14ac:dyDescent="0.15">
      <c r="A81">
        <v>74</v>
      </c>
      <c r="B81" s="8" t="s">
        <v>2204</v>
      </c>
      <c r="C81" s="3">
        <v>82.93</v>
      </c>
      <c r="D81" s="3">
        <v>5.8</v>
      </c>
      <c r="E81" s="3" t="s">
        <v>2173</v>
      </c>
      <c r="F81" s="3">
        <v>11.2</v>
      </c>
      <c r="G81" s="3" t="s">
        <v>2173</v>
      </c>
      <c r="H81" s="3">
        <v>7.0000000000000007E-2</v>
      </c>
      <c r="I81" s="3" t="s">
        <v>2173</v>
      </c>
      <c r="J81" s="3" t="s">
        <v>2173</v>
      </c>
      <c r="K81" s="3" t="s">
        <v>2174</v>
      </c>
      <c r="L81" s="3" t="s">
        <v>2174</v>
      </c>
      <c r="M81" s="3" t="s">
        <v>2173</v>
      </c>
      <c r="N81" s="3" t="s">
        <v>2175</v>
      </c>
      <c r="O81" s="3">
        <f t="shared" si="1"/>
        <v>100</v>
      </c>
      <c r="T81" s="3"/>
      <c r="U81" s="3" t="s">
        <v>652</v>
      </c>
      <c r="V81">
        <v>5</v>
      </c>
      <c r="X81" s="56" t="s">
        <v>3076</v>
      </c>
      <c r="Y81" s="6">
        <v>1</v>
      </c>
    </row>
    <row r="82" spans="1:25" x14ac:dyDescent="0.15">
      <c r="A82">
        <v>75</v>
      </c>
      <c r="B82" s="8" t="s">
        <v>2204</v>
      </c>
      <c r="C82" s="3">
        <v>87.03</v>
      </c>
      <c r="D82" s="3">
        <v>5.85</v>
      </c>
      <c r="E82" s="3" t="s">
        <v>2173</v>
      </c>
      <c r="F82" s="3">
        <v>7.12</v>
      </c>
      <c r="G82" s="3" t="s">
        <v>2173</v>
      </c>
      <c r="H82" s="3" t="s">
        <v>2174</v>
      </c>
      <c r="I82" s="3" t="s">
        <v>2174</v>
      </c>
      <c r="J82" s="3" t="s">
        <v>2174</v>
      </c>
      <c r="K82" s="3" t="s">
        <v>2174</v>
      </c>
      <c r="L82" s="3" t="s">
        <v>2174</v>
      </c>
      <c r="M82" s="3" t="s">
        <v>2173</v>
      </c>
      <c r="N82" s="3" t="s">
        <v>2175</v>
      </c>
      <c r="O82" s="3">
        <f t="shared" si="1"/>
        <v>100</v>
      </c>
      <c r="T82" s="3"/>
      <c r="U82" s="14" t="s">
        <v>2594</v>
      </c>
      <c r="V82">
        <v>1</v>
      </c>
      <c r="X82" s="49" t="s">
        <v>3077</v>
      </c>
      <c r="Y82" s="6">
        <v>1</v>
      </c>
    </row>
    <row r="83" spans="1:25" x14ac:dyDescent="0.15">
      <c r="A83">
        <v>76</v>
      </c>
      <c r="B83" s="8" t="s">
        <v>2204</v>
      </c>
      <c r="C83" s="3">
        <v>88.07</v>
      </c>
      <c r="D83" s="3">
        <v>5.17</v>
      </c>
      <c r="E83" s="3" t="s">
        <v>2173</v>
      </c>
      <c r="F83" s="3">
        <v>2.27</v>
      </c>
      <c r="G83" s="3">
        <v>4.22</v>
      </c>
      <c r="H83" s="3">
        <v>0.27</v>
      </c>
      <c r="I83" s="3" t="s">
        <v>2173</v>
      </c>
      <c r="J83" s="3" t="s">
        <v>2173</v>
      </c>
      <c r="K83" s="3" t="s">
        <v>2174</v>
      </c>
      <c r="L83" s="3" t="s">
        <v>2173</v>
      </c>
      <c r="M83" s="3" t="s">
        <v>2174</v>
      </c>
      <c r="N83" s="3" t="s">
        <v>2175</v>
      </c>
      <c r="O83" s="3">
        <f t="shared" si="1"/>
        <v>99.999999999999986</v>
      </c>
      <c r="T83" s="3"/>
      <c r="U83" s="14" t="s">
        <v>1331</v>
      </c>
      <c r="V83">
        <v>1</v>
      </c>
      <c r="X83" s="49" t="s">
        <v>3285</v>
      </c>
      <c r="Y83" s="6">
        <v>1</v>
      </c>
    </row>
    <row r="84" spans="1:25" x14ac:dyDescent="0.15">
      <c r="A84">
        <v>77</v>
      </c>
      <c r="B84" s="8" t="s">
        <v>2204</v>
      </c>
      <c r="C84" s="3">
        <v>81</v>
      </c>
      <c r="D84" s="3">
        <v>5.1100000000000003</v>
      </c>
      <c r="E84" s="3">
        <v>4</v>
      </c>
      <c r="F84" s="3">
        <v>9.44</v>
      </c>
      <c r="G84" s="3" t="s">
        <v>2173</v>
      </c>
      <c r="H84" s="3">
        <v>0.06</v>
      </c>
      <c r="I84" s="3">
        <v>0.03</v>
      </c>
      <c r="J84" s="3" t="s">
        <v>2173</v>
      </c>
      <c r="K84" s="3">
        <v>0.36</v>
      </c>
      <c r="L84" s="3" t="s">
        <v>2173</v>
      </c>
      <c r="M84" s="3" t="s">
        <v>2174</v>
      </c>
      <c r="N84" s="3" t="s">
        <v>2175</v>
      </c>
      <c r="O84" s="3">
        <f t="shared" si="1"/>
        <v>100</v>
      </c>
      <c r="T84" s="3"/>
      <c r="U84" s="3" t="s">
        <v>256</v>
      </c>
      <c r="V84">
        <v>1</v>
      </c>
      <c r="X84" s="14" t="s">
        <v>1277</v>
      </c>
      <c r="Y84">
        <v>1</v>
      </c>
    </row>
    <row r="85" spans="1:25" x14ac:dyDescent="0.15">
      <c r="A85">
        <v>78</v>
      </c>
      <c r="B85" s="8" t="s">
        <v>2204</v>
      </c>
      <c r="C85" s="3">
        <v>84.18</v>
      </c>
      <c r="D85" s="3">
        <v>6.76</v>
      </c>
      <c r="E85" s="3">
        <v>0.68</v>
      </c>
      <c r="F85" s="3">
        <v>7.06</v>
      </c>
      <c r="G85" s="3" t="s">
        <v>2173</v>
      </c>
      <c r="H85" s="3">
        <v>0.17</v>
      </c>
      <c r="I85" s="3">
        <v>0.83</v>
      </c>
      <c r="J85" s="3" t="s">
        <v>2173</v>
      </c>
      <c r="K85" s="3">
        <v>0.3</v>
      </c>
      <c r="L85" s="3" t="s">
        <v>2174</v>
      </c>
      <c r="M85" s="3">
        <v>0.02</v>
      </c>
      <c r="N85" s="3" t="s">
        <v>2175</v>
      </c>
      <c r="O85" s="3">
        <f t="shared" si="1"/>
        <v>100.00000000000001</v>
      </c>
      <c r="T85" s="3"/>
      <c r="U85" s="3" t="s">
        <v>2598</v>
      </c>
      <c r="V85">
        <v>11</v>
      </c>
      <c r="X85" s="4" t="s">
        <v>3289</v>
      </c>
      <c r="Y85" s="6">
        <v>1</v>
      </c>
    </row>
    <row r="86" spans="1:25" x14ac:dyDescent="0.15">
      <c r="A86">
        <v>79</v>
      </c>
      <c r="B86" s="8" t="s">
        <v>2205</v>
      </c>
      <c r="C86" s="3">
        <v>94.33</v>
      </c>
      <c r="D86" s="3">
        <v>3.44</v>
      </c>
      <c r="E86" s="3" t="s">
        <v>2174</v>
      </c>
      <c r="F86" s="3">
        <v>0.47</v>
      </c>
      <c r="G86" s="3">
        <v>0.98</v>
      </c>
      <c r="H86" s="3">
        <v>0.37</v>
      </c>
      <c r="I86" s="3">
        <v>0.03</v>
      </c>
      <c r="J86" s="3" t="s">
        <v>2173</v>
      </c>
      <c r="K86" s="3">
        <v>0.3</v>
      </c>
      <c r="L86" s="3" t="s">
        <v>2173</v>
      </c>
      <c r="M86" s="3">
        <v>0.08</v>
      </c>
      <c r="N86" s="3" t="s">
        <v>2175</v>
      </c>
      <c r="O86" s="3">
        <f t="shared" si="1"/>
        <v>100</v>
      </c>
      <c r="T86" s="3"/>
      <c r="U86" s="3" t="s">
        <v>606</v>
      </c>
      <c r="V86">
        <v>5</v>
      </c>
      <c r="X86" s="4" t="s">
        <v>432</v>
      </c>
      <c r="Y86" s="6">
        <v>1</v>
      </c>
    </row>
    <row r="87" spans="1:25" x14ac:dyDescent="0.15">
      <c r="A87">
        <v>80</v>
      </c>
      <c r="B87" s="8" t="s">
        <v>2205</v>
      </c>
      <c r="C87" s="3">
        <v>92.62</v>
      </c>
      <c r="D87" s="3">
        <v>4.71</v>
      </c>
      <c r="E87" s="3" t="s">
        <v>2174</v>
      </c>
      <c r="F87" s="3" t="s">
        <v>2174</v>
      </c>
      <c r="G87" s="3">
        <v>2.0099999999999998</v>
      </c>
      <c r="H87" s="3">
        <v>0.22</v>
      </c>
      <c r="I87" s="3" t="s">
        <v>2174</v>
      </c>
      <c r="J87" s="3" t="s">
        <v>2173</v>
      </c>
      <c r="K87" s="3">
        <v>0.4</v>
      </c>
      <c r="L87" s="3">
        <v>0.02</v>
      </c>
      <c r="M87" s="3">
        <v>0.02</v>
      </c>
      <c r="N87" s="3" t="s">
        <v>2175</v>
      </c>
      <c r="O87" s="3">
        <f t="shared" si="1"/>
        <v>100</v>
      </c>
      <c r="T87" s="14"/>
      <c r="U87" s="14" t="s">
        <v>483</v>
      </c>
      <c r="V87">
        <v>1</v>
      </c>
      <c r="X87" s="49" t="s">
        <v>1276</v>
      </c>
      <c r="Y87" s="6">
        <v>1</v>
      </c>
    </row>
    <row r="88" spans="1:25" x14ac:dyDescent="0.15">
      <c r="A88">
        <v>81</v>
      </c>
      <c r="B88" s="8" t="s">
        <v>2205</v>
      </c>
      <c r="C88" s="3">
        <v>88.94</v>
      </c>
      <c r="D88" s="3">
        <v>5.05</v>
      </c>
      <c r="E88" s="3" t="s">
        <v>2173</v>
      </c>
      <c r="F88" s="3">
        <v>3.21</v>
      </c>
      <c r="G88" s="3">
        <v>2.2000000000000002</v>
      </c>
      <c r="H88" s="3" t="s">
        <v>2174</v>
      </c>
      <c r="I88" s="3" t="s">
        <v>2174</v>
      </c>
      <c r="J88" s="3" t="s">
        <v>2173</v>
      </c>
      <c r="K88" s="3">
        <v>0.6</v>
      </c>
      <c r="L88" s="3" t="s">
        <v>2173</v>
      </c>
      <c r="M88" s="3" t="s">
        <v>2173</v>
      </c>
      <c r="N88" s="3" t="s">
        <v>2175</v>
      </c>
      <c r="O88" s="3">
        <f t="shared" si="1"/>
        <v>99.999999999999986</v>
      </c>
      <c r="T88" s="14"/>
      <c r="U88" s="3" t="s">
        <v>3092</v>
      </c>
      <c r="V88">
        <v>1</v>
      </c>
      <c r="X88" s="3" t="s">
        <v>2597</v>
      </c>
      <c r="Y88">
        <v>1</v>
      </c>
    </row>
    <row r="89" spans="1:25" x14ac:dyDescent="0.15">
      <c r="A89">
        <v>82</v>
      </c>
      <c r="B89" s="8" t="s">
        <v>2205</v>
      </c>
      <c r="C89" s="3">
        <v>91.8</v>
      </c>
      <c r="D89" s="3">
        <v>6</v>
      </c>
      <c r="E89" s="3" t="s">
        <v>2173</v>
      </c>
      <c r="F89" s="3" t="s">
        <v>2174</v>
      </c>
      <c r="G89" s="3">
        <v>2.08</v>
      </c>
      <c r="H89" s="3" t="s">
        <v>2174</v>
      </c>
      <c r="I89" s="3" t="s">
        <v>2174</v>
      </c>
      <c r="J89" s="3" t="s">
        <v>2174</v>
      </c>
      <c r="K89" s="3">
        <v>0.12</v>
      </c>
      <c r="L89" s="3" t="s">
        <v>2173</v>
      </c>
      <c r="M89" s="3" t="s">
        <v>2173</v>
      </c>
      <c r="N89" s="3" t="s">
        <v>2175</v>
      </c>
      <c r="O89" s="3">
        <f t="shared" ref="O89:O118" si="2">SUM(C89:M89)</f>
        <v>100</v>
      </c>
      <c r="T89" s="3"/>
      <c r="U89" s="3" t="s">
        <v>3290</v>
      </c>
      <c r="V89">
        <v>2</v>
      </c>
      <c r="X89" s="4" t="s">
        <v>1334</v>
      </c>
      <c r="Y89" s="6">
        <v>1</v>
      </c>
    </row>
    <row r="90" spans="1:25" x14ac:dyDescent="0.15">
      <c r="A90">
        <v>83</v>
      </c>
      <c r="B90" s="8" t="s">
        <v>2206</v>
      </c>
      <c r="C90" s="3">
        <v>90.99</v>
      </c>
      <c r="D90" s="3">
        <v>3.02</v>
      </c>
      <c r="E90" s="3">
        <v>1.27</v>
      </c>
      <c r="F90" s="3">
        <v>1.01</v>
      </c>
      <c r="G90" s="3">
        <v>3.4</v>
      </c>
      <c r="H90" s="3">
        <v>0.1</v>
      </c>
      <c r="I90" s="3">
        <v>0.21</v>
      </c>
      <c r="J90" s="3" t="s">
        <v>2173</v>
      </c>
      <c r="K90" s="3" t="s">
        <v>2174</v>
      </c>
      <c r="L90" s="3" t="s">
        <v>2173</v>
      </c>
      <c r="M90" s="3" t="s">
        <v>2173</v>
      </c>
      <c r="N90" s="3" t="s">
        <v>2175</v>
      </c>
      <c r="O90" s="3">
        <f t="shared" si="2"/>
        <v>99.999999999999986</v>
      </c>
      <c r="T90" s="3"/>
      <c r="U90" s="3" t="s">
        <v>294</v>
      </c>
      <c r="V90">
        <v>1</v>
      </c>
      <c r="X90" s="3" t="s">
        <v>2594</v>
      </c>
      <c r="Y90">
        <v>1</v>
      </c>
    </row>
    <row r="91" spans="1:25" x14ac:dyDescent="0.15">
      <c r="A91">
        <v>84</v>
      </c>
      <c r="B91" s="8" t="s">
        <v>2206</v>
      </c>
      <c r="C91" s="3">
        <v>92.66</v>
      </c>
      <c r="D91" s="3">
        <v>4.01</v>
      </c>
      <c r="E91" s="3" t="s">
        <v>2173</v>
      </c>
      <c r="F91" s="3">
        <v>2.0299999999999998</v>
      </c>
      <c r="G91" s="3" t="s">
        <v>2173</v>
      </c>
      <c r="H91" s="3">
        <v>0.72</v>
      </c>
      <c r="I91" s="3">
        <v>0.01</v>
      </c>
      <c r="J91" s="3" t="s">
        <v>2174</v>
      </c>
      <c r="K91" s="3">
        <v>0.55000000000000004</v>
      </c>
      <c r="L91" s="3" t="s">
        <v>2173</v>
      </c>
      <c r="M91" s="3" t="s">
        <v>2173</v>
      </c>
      <c r="N91" s="3" t="s">
        <v>2175</v>
      </c>
      <c r="O91" s="3">
        <f t="shared" si="2"/>
        <v>99.98</v>
      </c>
      <c r="T91" s="3"/>
      <c r="U91" s="3" t="s">
        <v>760</v>
      </c>
      <c r="V91">
        <v>1</v>
      </c>
      <c r="X91" s="49" t="s">
        <v>1331</v>
      </c>
      <c r="Y91" s="6">
        <v>1</v>
      </c>
    </row>
    <row r="92" spans="1:25" x14ac:dyDescent="0.15">
      <c r="A92">
        <v>85</v>
      </c>
      <c r="B92" s="8" t="s">
        <v>2207</v>
      </c>
      <c r="C92" s="3">
        <v>94.92</v>
      </c>
      <c r="D92" s="3">
        <v>3.05</v>
      </c>
      <c r="E92" s="3">
        <v>0.9</v>
      </c>
      <c r="F92" s="3">
        <v>0.12</v>
      </c>
      <c r="G92" s="3">
        <v>0.25</v>
      </c>
      <c r="H92" s="3">
        <v>0.23</v>
      </c>
      <c r="I92" s="3">
        <v>0.1</v>
      </c>
      <c r="J92" s="3" t="s">
        <v>2173</v>
      </c>
      <c r="K92" s="3">
        <v>0.4</v>
      </c>
      <c r="L92" s="3" t="s">
        <v>2173</v>
      </c>
      <c r="M92" s="3">
        <v>0.03</v>
      </c>
      <c r="N92" s="3" t="s">
        <v>2175</v>
      </c>
      <c r="O92" s="3">
        <f t="shared" si="2"/>
        <v>100.00000000000001</v>
      </c>
      <c r="T92" s="3"/>
      <c r="U92" s="3" t="s">
        <v>3292</v>
      </c>
      <c r="V92">
        <v>2</v>
      </c>
      <c r="X92" s="4" t="s">
        <v>256</v>
      </c>
      <c r="Y92" s="6">
        <v>1</v>
      </c>
    </row>
    <row r="93" spans="1:25" x14ac:dyDescent="0.15">
      <c r="A93">
        <v>86</v>
      </c>
      <c r="B93" s="8" t="s">
        <v>2207</v>
      </c>
      <c r="C93" s="3">
        <v>91.08</v>
      </c>
      <c r="D93" s="3">
        <v>3.03</v>
      </c>
      <c r="E93" s="3">
        <v>2.15</v>
      </c>
      <c r="F93" s="3">
        <v>1.38</v>
      </c>
      <c r="G93" s="3">
        <v>1</v>
      </c>
      <c r="H93" s="3">
        <v>1.1299999999999999</v>
      </c>
      <c r="I93" s="3" t="s">
        <v>2173</v>
      </c>
      <c r="J93" s="3" t="s">
        <v>2173</v>
      </c>
      <c r="K93" s="3">
        <v>0.23</v>
      </c>
      <c r="L93" s="3" t="s">
        <v>2174</v>
      </c>
      <c r="M93" s="3" t="s">
        <v>2173</v>
      </c>
      <c r="N93" s="3" t="s">
        <v>2175</v>
      </c>
      <c r="O93" s="3">
        <f t="shared" si="2"/>
        <v>100</v>
      </c>
      <c r="T93" s="3"/>
      <c r="U93" s="3" t="s">
        <v>651</v>
      </c>
      <c r="V93">
        <v>2</v>
      </c>
      <c r="X93" s="49" t="s">
        <v>483</v>
      </c>
      <c r="Y93" s="6">
        <v>1</v>
      </c>
    </row>
    <row r="94" spans="1:25" x14ac:dyDescent="0.15">
      <c r="A94">
        <v>87</v>
      </c>
      <c r="B94" s="8" t="s">
        <v>2298</v>
      </c>
      <c r="C94" s="3">
        <v>94.91</v>
      </c>
      <c r="D94" s="3">
        <v>1.1000000000000001</v>
      </c>
      <c r="E94" s="3" t="s">
        <v>2173</v>
      </c>
      <c r="F94" s="3">
        <v>7.0000000000000007E-2</v>
      </c>
      <c r="G94" s="3">
        <v>2.65</v>
      </c>
      <c r="H94" s="3">
        <v>0.77</v>
      </c>
      <c r="I94" s="3" t="s">
        <v>2173</v>
      </c>
      <c r="J94" s="3" t="s">
        <v>2173</v>
      </c>
      <c r="K94" s="3">
        <v>0.5</v>
      </c>
      <c r="L94" s="3" t="s">
        <v>2173</v>
      </c>
      <c r="M94" s="3" t="s">
        <v>2173</v>
      </c>
      <c r="N94" s="3" t="s">
        <v>2175</v>
      </c>
      <c r="O94" s="3">
        <f t="shared" si="2"/>
        <v>99.999999999999986</v>
      </c>
      <c r="T94" s="3"/>
      <c r="U94" s="3" t="s">
        <v>407</v>
      </c>
      <c r="V94">
        <v>6</v>
      </c>
      <c r="X94" s="4" t="s">
        <v>3092</v>
      </c>
      <c r="Y94" s="6">
        <v>1</v>
      </c>
    </row>
    <row r="95" spans="1:25" x14ac:dyDescent="0.15">
      <c r="A95">
        <v>88</v>
      </c>
      <c r="B95" s="8" t="s">
        <v>2298</v>
      </c>
      <c r="C95" s="3">
        <v>92.67</v>
      </c>
      <c r="D95" s="3">
        <v>5.07</v>
      </c>
      <c r="E95" s="3">
        <v>0.63</v>
      </c>
      <c r="F95" s="3">
        <v>0.3</v>
      </c>
      <c r="G95" s="3">
        <v>0.4</v>
      </c>
      <c r="H95" s="3">
        <v>0.3</v>
      </c>
      <c r="I95" s="3">
        <v>0.13</v>
      </c>
      <c r="J95" s="3" t="s">
        <v>2173</v>
      </c>
      <c r="K95" s="3">
        <v>0.3</v>
      </c>
      <c r="L95" s="3">
        <v>0.11</v>
      </c>
      <c r="M95" s="3">
        <v>0.09</v>
      </c>
      <c r="N95" s="3" t="s">
        <v>2175</v>
      </c>
      <c r="O95" s="3">
        <f t="shared" si="2"/>
        <v>100</v>
      </c>
      <c r="T95" s="3"/>
      <c r="U95" s="3" t="s">
        <v>974</v>
      </c>
      <c r="V95">
        <v>2</v>
      </c>
      <c r="X95" s="4" t="s">
        <v>294</v>
      </c>
      <c r="Y95" s="6">
        <v>1</v>
      </c>
    </row>
    <row r="96" spans="1:25" x14ac:dyDescent="0.15">
      <c r="A96">
        <v>89</v>
      </c>
      <c r="B96" s="8" t="s">
        <v>2298</v>
      </c>
      <c r="C96" s="3">
        <v>91.96</v>
      </c>
      <c r="D96" s="3">
        <v>3.8</v>
      </c>
      <c r="E96" s="3" t="s">
        <v>2173</v>
      </c>
      <c r="F96" s="3">
        <v>1.34</v>
      </c>
      <c r="G96" s="3">
        <v>2.6</v>
      </c>
      <c r="H96" s="3">
        <v>7.0000000000000007E-2</v>
      </c>
      <c r="I96" s="3" t="s">
        <v>2174</v>
      </c>
      <c r="J96" s="3" t="s">
        <v>2173</v>
      </c>
      <c r="K96" s="3">
        <v>0.23</v>
      </c>
      <c r="L96" s="3" t="s">
        <v>2173</v>
      </c>
      <c r="M96" s="3" t="s">
        <v>2173</v>
      </c>
      <c r="N96" s="3" t="s">
        <v>2175</v>
      </c>
      <c r="O96" s="3">
        <f t="shared" si="2"/>
        <v>99.999999999999986</v>
      </c>
      <c r="T96" s="3"/>
      <c r="U96" s="14" t="s">
        <v>3287</v>
      </c>
      <c r="V96">
        <v>2</v>
      </c>
      <c r="X96" s="3" t="s">
        <v>760</v>
      </c>
      <c r="Y96">
        <v>1</v>
      </c>
    </row>
    <row r="97" spans="1:22" x14ac:dyDescent="0.15">
      <c r="A97">
        <v>90</v>
      </c>
      <c r="B97" s="8" t="s">
        <v>2208</v>
      </c>
      <c r="C97" s="3">
        <v>94.42</v>
      </c>
      <c r="D97" s="3">
        <v>1.04</v>
      </c>
      <c r="E97" s="3">
        <v>2</v>
      </c>
      <c r="F97" s="3">
        <v>1.36</v>
      </c>
      <c r="G97" s="3">
        <v>0.22</v>
      </c>
      <c r="H97" s="3">
        <v>0.26</v>
      </c>
      <c r="I97" s="3" t="s">
        <v>2174</v>
      </c>
      <c r="J97" s="3" t="s">
        <v>2174</v>
      </c>
      <c r="K97" s="3">
        <v>0.7</v>
      </c>
      <c r="L97" s="3" t="s">
        <v>2173</v>
      </c>
      <c r="M97" s="3" t="s">
        <v>2173</v>
      </c>
      <c r="N97" s="3" t="s">
        <v>2175</v>
      </c>
      <c r="O97" s="3">
        <f t="shared" si="2"/>
        <v>100.00000000000001</v>
      </c>
      <c r="T97" s="3"/>
      <c r="U97" s="3"/>
      <c r="V97">
        <f>SUM(V6:V96)</f>
        <v>1249</v>
      </c>
    </row>
    <row r="98" spans="1:22" x14ac:dyDescent="0.15">
      <c r="A98">
        <v>91</v>
      </c>
      <c r="B98" s="8" t="s">
        <v>2209</v>
      </c>
      <c r="C98" s="3">
        <v>90.27</v>
      </c>
      <c r="D98" s="3">
        <v>6.81</v>
      </c>
      <c r="E98" s="3" t="s">
        <v>2173</v>
      </c>
      <c r="F98" s="3">
        <v>2.27</v>
      </c>
      <c r="G98" s="3">
        <v>0.14000000000000001</v>
      </c>
      <c r="H98" s="3" t="s">
        <v>2210</v>
      </c>
      <c r="J98" s="3" t="s">
        <v>2173</v>
      </c>
      <c r="K98" s="3">
        <v>0.31</v>
      </c>
      <c r="L98" s="3" t="s">
        <v>2174</v>
      </c>
      <c r="M98" s="3" t="s">
        <v>2174</v>
      </c>
      <c r="N98" s="3" t="s">
        <v>2175</v>
      </c>
      <c r="O98" s="3">
        <f t="shared" si="2"/>
        <v>99.8</v>
      </c>
      <c r="T98" s="3"/>
      <c r="U98" s="3"/>
    </row>
    <row r="99" spans="1:22" x14ac:dyDescent="0.15">
      <c r="A99">
        <v>92</v>
      </c>
      <c r="B99" s="8" t="s">
        <v>2209</v>
      </c>
      <c r="C99" s="3">
        <v>94.07</v>
      </c>
      <c r="D99" s="3">
        <v>2</v>
      </c>
      <c r="E99" s="3" t="s">
        <v>2173</v>
      </c>
      <c r="F99" s="3">
        <v>2.37</v>
      </c>
      <c r="G99" s="3">
        <v>1.04</v>
      </c>
      <c r="H99" s="3">
        <v>0.08</v>
      </c>
      <c r="I99" s="3">
        <v>0.08</v>
      </c>
      <c r="J99" s="3" t="s">
        <v>2173</v>
      </c>
      <c r="K99" s="3">
        <v>0.44</v>
      </c>
      <c r="L99" s="3" t="s">
        <v>2173</v>
      </c>
      <c r="M99" s="3" t="s">
        <v>2173</v>
      </c>
      <c r="N99" s="3" t="s">
        <v>2175</v>
      </c>
      <c r="O99" s="3">
        <f t="shared" si="2"/>
        <v>100.08</v>
      </c>
      <c r="T99" s="3"/>
      <c r="U99" s="14" t="s">
        <v>25</v>
      </c>
    </row>
    <row r="100" spans="1:22" x14ac:dyDescent="0.15">
      <c r="A100">
        <v>93</v>
      </c>
      <c r="B100" s="8" t="s">
        <v>2209</v>
      </c>
      <c r="C100" s="3">
        <v>92.34</v>
      </c>
      <c r="D100" s="3">
        <v>1.34</v>
      </c>
      <c r="E100" s="3">
        <v>2.2999999999999998</v>
      </c>
      <c r="F100" s="3">
        <v>1.01</v>
      </c>
      <c r="G100" s="3">
        <v>0.83</v>
      </c>
      <c r="H100" s="3">
        <v>1</v>
      </c>
      <c r="I100" s="3" t="s">
        <v>2211</v>
      </c>
      <c r="J100" s="3" t="s">
        <v>2173</v>
      </c>
      <c r="K100" s="3">
        <v>0.21</v>
      </c>
      <c r="L100" s="3" t="s">
        <v>2174</v>
      </c>
      <c r="M100" s="3" t="s">
        <v>2173</v>
      </c>
      <c r="N100" s="3" t="s">
        <v>2175</v>
      </c>
      <c r="O100" s="3">
        <f t="shared" si="2"/>
        <v>99.03</v>
      </c>
      <c r="T100" s="3"/>
      <c r="U100" s="3"/>
    </row>
    <row r="101" spans="1:22" x14ac:dyDescent="0.15">
      <c r="A101">
        <v>94</v>
      </c>
      <c r="B101" s="8" t="s">
        <v>2209</v>
      </c>
      <c r="C101" s="3">
        <v>95.93</v>
      </c>
      <c r="D101" s="3">
        <v>0.35</v>
      </c>
      <c r="E101" s="3">
        <v>1.46</v>
      </c>
      <c r="F101" s="3">
        <v>0.53</v>
      </c>
      <c r="G101" s="3">
        <v>0.25</v>
      </c>
      <c r="H101" s="3">
        <v>0.76</v>
      </c>
      <c r="I101" s="3">
        <v>0.3</v>
      </c>
      <c r="J101" s="3" t="s">
        <v>2174</v>
      </c>
      <c r="K101" s="3">
        <v>0.42</v>
      </c>
      <c r="L101" s="3" t="s">
        <v>2174</v>
      </c>
      <c r="M101" s="3" t="s">
        <v>2174</v>
      </c>
      <c r="N101" s="3" t="s">
        <v>2175</v>
      </c>
      <c r="O101" s="3">
        <f t="shared" si="2"/>
        <v>100</v>
      </c>
      <c r="T101" s="3"/>
      <c r="U101" s="3"/>
    </row>
    <row r="102" spans="1:22" x14ac:dyDescent="0.15">
      <c r="A102">
        <v>95</v>
      </c>
      <c r="B102" s="8" t="s">
        <v>2209</v>
      </c>
      <c r="C102" s="3">
        <v>91.19</v>
      </c>
      <c r="D102" s="3">
        <v>3.33</v>
      </c>
      <c r="E102" s="3">
        <v>2.7</v>
      </c>
      <c r="F102" s="3">
        <v>1.1000000000000001</v>
      </c>
      <c r="G102" s="3">
        <v>0.93</v>
      </c>
      <c r="H102" s="3" t="s">
        <v>2173</v>
      </c>
      <c r="I102" s="3" t="s">
        <v>2173</v>
      </c>
      <c r="J102" s="3" t="s">
        <v>2173</v>
      </c>
      <c r="K102" s="3">
        <v>0.75</v>
      </c>
      <c r="L102" s="3" t="s">
        <v>2173</v>
      </c>
      <c r="M102" s="3" t="s">
        <v>2173</v>
      </c>
      <c r="N102" s="3" t="s">
        <v>2175</v>
      </c>
      <c r="O102" s="3">
        <f t="shared" si="2"/>
        <v>100</v>
      </c>
      <c r="T102" s="3"/>
      <c r="U102" s="3"/>
    </row>
    <row r="103" spans="1:22" x14ac:dyDescent="0.15">
      <c r="A103">
        <v>96</v>
      </c>
      <c r="B103" s="8" t="s">
        <v>2212</v>
      </c>
      <c r="C103" s="3">
        <v>84.68</v>
      </c>
      <c r="D103" s="3">
        <v>2.8</v>
      </c>
      <c r="E103" s="3" t="s">
        <v>2173</v>
      </c>
      <c r="F103" s="3">
        <v>7.8</v>
      </c>
      <c r="G103" s="3">
        <v>3.22</v>
      </c>
      <c r="H103" s="3">
        <v>1.4</v>
      </c>
      <c r="I103" s="3" t="s">
        <v>2174</v>
      </c>
      <c r="J103" s="3" t="s">
        <v>2173</v>
      </c>
      <c r="K103" s="3">
        <v>0.1</v>
      </c>
      <c r="L103" s="3" t="s">
        <v>2173</v>
      </c>
      <c r="M103" s="3" t="s">
        <v>2173</v>
      </c>
      <c r="N103" s="3" t="s">
        <v>2175</v>
      </c>
      <c r="O103" s="3">
        <f t="shared" si="2"/>
        <v>100</v>
      </c>
      <c r="T103" s="3"/>
      <c r="U103" s="3"/>
    </row>
    <row r="104" spans="1:22" x14ac:dyDescent="0.15">
      <c r="A104">
        <v>97</v>
      </c>
      <c r="B104" s="8" t="s">
        <v>2212</v>
      </c>
      <c r="C104" s="3">
        <v>89.68</v>
      </c>
      <c r="D104" s="3">
        <v>4.3600000000000003</v>
      </c>
      <c r="E104" s="3" t="s">
        <v>2173</v>
      </c>
      <c r="F104" s="3">
        <v>4.2699999999999996</v>
      </c>
      <c r="G104" s="3">
        <v>1.03</v>
      </c>
      <c r="H104" s="3">
        <v>0.66</v>
      </c>
      <c r="I104" s="3" t="s">
        <v>2174</v>
      </c>
      <c r="J104" s="3" t="s">
        <v>2173</v>
      </c>
      <c r="K104" s="3" t="s">
        <v>2173</v>
      </c>
      <c r="L104" s="3" t="s">
        <v>2173</v>
      </c>
      <c r="M104" s="3" t="s">
        <v>2173</v>
      </c>
      <c r="N104" s="3" t="s">
        <v>2175</v>
      </c>
      <c r="O104" s="3">
        <f t="shared" si="2"/>
        <v>100</v>
      </c>
      <c r="T104" s="3"/>
      <c r="U104" s="3"/>
    </row>
    <row r="105" spans="1:22" x14ac:dyDescent="0.15">
      <c r="A105">
        <v>98</v>
      </c>
      <c r="B105" s="8" t="s">
        <v>2212</v>
      </c>
      <c r="C105" s="3">
        <v>96.01</v>
      </c>
      <c r="D105" s="3" t="s">
        <v>2173</v>
      </c>
      <c r="E105" s="3">
        <v>2.0699999999999998</v>
      </c>
      <c r="F105" s="3">
        <v>1.72</v>
      </c>
      <c r="G105" s="3" t="s">
        <v>2173</v>
      </c>
      <c r="H105" s="3">
        <v>1</v>
      </c>
      <c r="I105" s="3" t="s">
        <v>2173</v>
      </c>
      <c r="J105" s="3" t="s">
        <v>2173</v>
      </c>
      <c r="K105" s="3">
        <v>0.2</v>
      </c>
      <c r="L105" s="3" t="s">
        <v>2173</v>
      </c>
      <c r="M105" s="3" t="s">
        <v>2174</v>
      </c>
      <c r="N105" s="3" t="s">
        <v>2175</v>
      </c>
      <c r="O105" s="3">
        <f t="shared" si="2"/>
        <v>101</v>
      </c>
      <c r="T105" s="3"/>
      <c r="U105" s="3"/>
    </row>
    <row r="106" spans="1:22" x14ac:dyDescent="0.15">
      <c r="A106">
        <v>99</v>
      </c>
      <c r="B106" s="8" t="s">
        <v>2212</v>
      </c>
      <c r="C106" s="3">
        <v>90.01</v>
      </c>
      <c r="D106" s="3">
        <v>1.1299999999999999</v>
      </c>
      <c r="E106" s="3">
        <v>1.44</v>
      </c>
      <c r="F106" s="3">
        <v>7</v>
      </c>
      <c r="G106" s="3" t="s">
        <v>2173</v>
      </c>
      <c r="H106" s="3">
        <v>0.42</v>
      </c>
      <c r="I106" s="3" t="s">
        <v>2174</v>
      </c>
      <c r="J106" s="3" t="s">
        <v>2173</v>
      </c>
      <c r="K106" s="3" t="s">
        <v>2174</v>
      </c>
      <c r="L106" s="3" t="s">
        <v>2173</v>
      </c>
      <c r="M106" s="3" t="s">
        <v>2173</v>
      </c>
      <c r="N106" s="3" t="s">
        <v>2175</v>
      </c>
      <c r="O106" s="3">
        <f t="shared" si="2"/>
        <v>100</v>
      </c>
      <c r="T106" s="3"/>
      <c r="U106" s="3"/>
    </row>
    <row r="107" spans="1:22" x14ac:dyDescent="0.15">
      <c r="A107">
        <v>100</v>
      </c>
      <c r="B107" s="8" t="s">
        <v>2212</v>
      </c>
      <c r="C107" s="3">
        <v>92.75</v>
      </c>
      <c r="D107" s="3">
        <v>2.37</v>
      </c>
      <c r="E107" s="3" t="s">
        <v>2173</v>
      </c>
      <c r="F107" s="3">
        <v>3.08</v>
      </c>
      <c r="G107" s="3">
        <v>0.9</v>
      </c>
      <c r="H107" s="3">
        <v>0.53</v>
      </c>
      <c r="I107" s="3">
        <v>0.2</v>
      </c>
      <c r="J107" s="3" t="s">
        <v>2174</v>
      </c>
      <c r="K107" s="3">
        <v>0.17</v>
      </c>
      <c r="L107" s="3" t="s">
        <v>2174</v>
      </c>
      <c r="M107" s="3" t="s">
        <v>2173</v>
      </c>
      <c r="N107" s="3" t="s">
        <v>2175</v>
      </c>
      <c r="O107" s="3">
        <f t="shared" si="2"/>
        <v>100.00000000000001</v>
      </c>
      <c r="T107" s="3"/>
      <c r="U107" s="3"/>
    </row>
    <row r="108" spans="1:22" x14ac:dyDescent="0.15">
      <c r="A108">
        <v>101</v>
      </c>
      <c r="B108" s="8" t="s">
        <v>2212</v>
      </c>
      <c r="C108" s="3">
        <v>91.65</v>
      </c>
      <c r="D108" s="3">
        <v>4.71</v>
      </c>
      <c r="E108" s="3" t="s">
        <v>2173</v>
      </c>
      <c r="F108" s="3">
        <v>1.72</v>
      </c>
      <c r="G108" s="3">
        <v>1.01</v>
      </c>
      <c r="H108" s="3">
        <v>0.13</v>
      </c>
      <c r="I108" s="3">
        <v>0.12</v>
      </c>
      <c r="J108" s="3" t="s">
        <v>2174</v>
      </c>
      <c r="K108" s="3">
        <v>0.66</v>
      </c>
      <c r="L108" s="3" t="s">
        <v>2174</v>
      </c>
      <c r="M108" s="3" t="s">
        <v>2173</v>
      </c>
      <c r="N108" s="3" t="s">
        <v>2175</v>
      </c>
      <c r="O108" s="3">
        <f t="shared" si="2"/>
        <v>100</v>
      </c>
      <c r="T108" s="3"/>
      <c r="U108" s="3"/>
    </row>
    <row r="109" spans="1:22" x14ac:dyDescent="0.15">
      <c r="A109">
        <v>102</v>
      </c>
      <c r="B109" s="8" t="s">
        <v>2212</v>
      </c>
      <c r="C109" s="3">
        <v>93.93</v>
      </c>
      <c r="D109" s="3">
        <v>1.83</v>
      </c>
      <c r="E109" s="3">
        <v>1.76</v>
      </c>
      <c r="F109" s="3">
        <v>0.7</v>
      </c>
      <c r="G109" s="3">
        <v>1</v>
      </c>
      <c r="H109" s="3">
        <v>0.55000000000000004</v>
      </c>
      <c r="I109" s="3" t="s">
        <v>2173</v>
      </c>
      <c r="J109" s="3" t="s">
        <v>2173</v>
      </c>
      <c r="K109" s="3">
        <v>0.23</v>
      </c>
      <c r="L109" s="3" t="s">
        <v>2173</v>
      </c>
      <c r="M109" s="3" t="s">
        <v>2173</v>
      </c>
      <c r="N109" s="3" t="s">
        <v>2175</v>
      </c>
      <c r="O109" s="3">
        <f t="shared" si="2"/>
        <v>100.00000000000001</v>
      </c>
      <c r="T109" s="3"/>
      <c r="U109" s="3"/>
    </row>
    <row r="110" spans="1:22" x14ac:dyDescent="0.15">
      <c r="A110">
        <v>103</v>
      </c>
      <c r="B110" s="8" t="s">
        <v>2213</v>
      </c>
      <c r="C110" s="3">
        <v>87.77</v>
      </c>
      <c r="D110" s="3">
        <v>1.9</v>
      </c>
      <c r="E110" s="3">
        <v>1.6</v>
      </c>
      <c r="F110" s="3">
        <v>8.1999999999999993</v>
      </c>
      <c r="G110" s="3" t="s">
        <v>2173</v>
      </c>
      <c r="H110" s="3">
        <v>0.13</v>
      </c>
      <c r="I110" s="3" t="s">
        <v>2174</v>
      </c>
      <c r="J110" s="3" t="s">
        <v>2173</v>
      </c>
      <c r="K110" s="3">
        <v>0.4</v>
      </c>
      <c r="L110" s="3" t="s">
        <v>2173</v>
      </c>
      <c r="M110" s="3" t="s">
        <v>2174</v>
      </c>
      <c r="N110" s="3" t="s">
        <v>2175</v>
      </c>
      <c r="O110" s="3">
        <f t="shared" si="2"/>
        <v>100</v>
      </c>
      <c r="T110" s="3"/>
      <c r="U110" s="3"/>
    </row>
    <row r="111" spans="1:22" x14ac:dyDescent="0.15">
      <c r="A111">
        <v>104</v>
      </c>
      <c r="B111" s="8" t="s">
        <v>2213</v>
      </c>
      <c r="C111" s="3">
        <v>91.82</v>
      </c>
      <c r="D111" s="3">
        <v>1.4</v>
      </c>
      <c r="E111" s="3" t="s">
        <v>2173</v>
      </c>
      <c r="F111" s="3">
        <v>6.15</v>
      </c>
      <c r="G111" s="3" t="s">
        <v>2174</v>
      </c>
      <c r="H111" s="3">
        <v>0.13</v>
      </c>
      <c r="I111" s="3" t="s">
        <v>2174</v>
      </c>
      <c r="J111" s="3" t="s">
        <v>2173</v>
      </c>
      <c r="K111" s="3">
        <v>0.3</v>
      </c>
      <c r="L111" s="3" t="s">
        <v>2174</v>
      </c>
      <c r="M111" s="3" t="s">
        <v>2173</v>
      </c>
      <c r="N111" s="3" t="s">
        <v>2175</v>
      </c>
      <c r="O111" s="3">
        <f t="shared" si="2"/>
        <v>99.8</v>
      </c>
      <c r="T111" s="3"/>
      <c r="U111" s="3"/>
    </row>
    <row r="112" spans="1:22" x14ac:dyDescent="0.15">
      <c r="A112">
        <v>105</v>
      </c>
      <c r="B112" s="8" t="s">
        <v>2213</v>
      </c>
      <c r="C112" s="3">
        <v>90.99</v>
      </c>
      <c r="D112" s="3">
        <v>0.42</v>
      </c>
      <c r="E112" s="3">
        <v>1.92</v>
      </c>
      <c r="F112" s="3">
        <v>5.25</v>
      </c>
      <c r="G112" s="3">
        <v>0.97</v>
      </c>
      <c r="H112" s="3">
        <v>0.12</v>
      </c>
      <c r="I112" s="3" t="s">
        <v>2173</v>
      </c>
      <c r="J112" s="3" t="s">
        <v>2173</v>
      </c>
      <c r="K112" s="3">
        <v>0.33</v>
      </c>
      <c r="L112" s="3" t="s">
        <v>2173</v>
      </c>
      <c r="M112" s="3" t="s">
        <v>2173</v>
      </c>
      <c r="N112" s="3" t="s">
        <v>2175</v>
      </c>
      <c r="O112" s="3">
        <f t="shared" si="2"/>
        <v>100</v>
      </c>
      <c r="T112" s="3"/>
      <c r="U112" s="3"/>
    </row>
    <row r="113" spans="1:21" x14ac:dyDescent="0.15">
      <c r="A113">
        <v>106</v>
      </c>
      <c r="B113" s="8" t="s">
        <v>2214</v>
      </c>
      <c r="C113" s="3">
        <v>91.25</v>
      </c>
      <c r="D113" s="3">
        <v>2.38</v>
      </c>
      <c r="E113" s="3">
        <v>4.4400000000000004</v>
      </c>
      <c r="F113" s="3">
        <v>0.52</v>
      </c>
      <c r="G113" s="3">
        <v>0.8</v>
      </c>
      <c r="H113" s="3">
        <v>0.2</v>
      </c>
      <c r="I113" s="3">
        <v>0.02</v>
      </c>
      <c r="J113" s="3" t="s">
        <v>2174</v>
      </c>
      <c r="K113" s="3">
        <v>0.41</v>
      </c>
      <c r="L113" s="3" t="s">
        <v>2174</v>
      </c>
      <c r="M113" s="3" t="s">
        <v>2173</v>
      </c>
      <c r="N113" s="3" t="s">
        <v>2175</v>
      </c>
      <c r="O113" s="3">
        <f t="shared" si="2"/>
        <v>100.01999999999998</v>
      </c>
      <c r="T113" s="3"/>
      <c r="U113" s="3"/>
    </row>
    <row r="114" spans="1:21" x14ac:dyDescent="0.15">
      <c r="A114">
        <v>107</v>
      </c>
      <c r="B114" s="8" t="s">
        <v>2299</v>
      </c>
      <c r="C114" s="3">
        <v>95.05</v>
      </c>
      <c r="D114" s="3">
        <v>1.97</v>
      </c>
      <c r="E114" s="3">
        <v>1.9</v>
      </c>
      <c r="F114" s="3">
        <v>0.8</v>
      </c>
      <c r="G114" s="3" t="s">
        <v>2174</v>
      </c>
      <c r="H114" s="3">
        <v>0.08</v>
      </c>
      <c r="I114" s="3" t="s">
        <v>2173</v>
      </c>
      <c r="J114" s="3" t="s">
        <v>2173</v>
      </c>
      <c r="K114" s="3">
        <v>0.2</v>
      </c>
      <c r="L114" s="3" t="s">
        <v>2173</v>
      </c>
      <c r="M114" s="3" t="s">
        <v>2174</v>
      </c>
      <c r="N114" s="3" t="s">
        <v>2175</v>
      </c>
      <c r="O114" s="3">
        <f t="shared" si="2"/>
        <v>100</v>
      </c>
      <c r="T114" s="3"/>
      <c r="U114" s="3"/>
    </row>
    <row r="115" spans="1:21" x14ac:dyDescent="0.15">
      <c r="A115">
        <v>108</v>
      </c>
      <c r="B115" s="8" t="s">
        <v>2300</v>
      </c>
      <c r="C115" s="3">
        <v>85.43</v>
      </c>
      <c r="D115" s="3">
        <v>2.11</v>
      </c>
      <c r="E115" s="3">
        <v>1.38</v>
      </c>
      <c r="F115" s="3">
        <v>8.08</v>
      </c>
      <c r="G115" s="3">
        <v>2.7</v>
      </c>
      <c r="H115" s="3">
        <v>0.3</v>
      </c>
      <c r="I115" s="3" t="s">
        <v>2174</v>
      </c>
      <c r="J115" s="3" t="s">
        <v>2173</v>
      </c>
      <c r="K115" s="3" t="s">
        <v>2174</v>
      </c>
      <c r="L115" s="3" t="s">
        <v>2173</v>
      </c>
      <c r="M115" s="3" t="s">
        <v>2173</v>
      </c>
      <c r="N115" s="3" t="s">
        <v>2175</v>
      </c>
      <c r="O115" s="3">
        <f t="shared" si="2"/>
        <v>100</v>
      </c>
      <c r="T115" s="3"/>
      <c r="U115" s="3"/>
    </row>
    <row r="116" spans="1:21" x14ac:dyDescent="0.15">
      <c r="A116">
        <v>109</v>
      </c>
      <c r="B116" s="8" t="s">
        <v>2300</v>
      </c>
      <c r="C116" s="3">
        <v>89.08</v>
      </c>
      <c r="D116" s="3">
        <v>2.63</v>
      </c>
      <c r="E116" s="3">
        <v>2</v>
      </c>
      <c r="F116" s="3">
        <v>2.27</v>
      </c>
      <c r="G116" s="3">
        <v>3.4</v>
      </c>
      <c r="H116" s="3">
        <v>0.27</v>
      </c>
      <c r="I116" s="3" t="s">
        <v>2174</v>
      </c>
      <c r="J116" s="3" t="s">
        <v>2173</v>
      </c>
      <c r="K116" s="3">
        <v>0.25</v>
      </c>
      <c r="L116" s="3" t="s">
        <v>2173</v>
      </c>
      <c r="M116" s="3" t="s">
        <v>2173</v>
      </c>
      <c r="N116" s="3" t="s">
        <v>2175</v>
      </c>
      <c r="O116" s="3">
        <f t="shared" si="2"/>
        <v>99.899999999999991</v>
      </c>
      <c r="T116" s="3"/>
      <c r="U116" s="3"/>
    </row>
    <row r="117" spans="1:21" x14ac:dyDescent="0.15">
      <c r="A117">
        <v>110</v>
      </c>
      <c r="B117" s="8" t="s">
        <v>2215</v>
      </c>
      <c r="C117" s="3">
        <v>87.08</v>
      </c>
      <c r="D117" s="3" t="s">
        <v>2173</v>
      </c>
      <c r="E117" s="3">
        <v>0.61</v>
      </c>
      <c r="F117" s="3">
        <v>9.99</v>
      </c>
      <c r="G117" s="3">
        <v>2.02</v>
      </c>
      <c r="H117" s="3">
        <v>0.2</v>
      </c>
      <c r="I117" s="3" t="s">
        <v>2173</v>
      </c>
      <c r="J117" s="3" t="s">
        <v>2173</v>
      </c>
      <c r="K117" s="3">
        <v>0.1</v>
      </c>
      <c r="L117" s="3" t="s">
        <v>2173</v>
      </c>
      <c r="M117" s="3" t="s">
        <v>2173</v>
      </c>
      <c r="N117" s="3" t="s">
        <v>2175</v>
      </c>
      <c r="O117" s="3">
        <f t="shared" si="2"/>
        <v>99.999999999999986</v>
      </c>
      <c r="T117" s="3"/>
      <c r="U117" s="3"/>
    </row>
    <row r="118" spans="1:21" x14ac:dyDescent="0.15">
      <c r="A118">
        <v>111</v>
      </c>
      <c r="B118" s="8" t="s">
        <v>2301</v>
      </c>
      <c r="C118" s="3">
        <v>94.66</v>
      </c>
      <c r="D118" s="3">
        <v>1.04</v>
      </c>
      <c r="E118" s="3">
        <v>1.33</v>
      </c>
      <c r="F118" s="3">
        <v>1.82</v>
      </c>
      <c r="G118" s="3" t="s">
        <v>2173</v>
      </c>
      <c r="H118" s="3">
        <v>0.71</v>
      </c>
      <c r="I118" s="3" t="s">
        <v>2174</v>
      </c>
      <c r="J118" s="3" t="s">
        <v>2173</v>
      </c>
      <c r="K118" s="3">
        <v>0.44</v>
      </c>
      <c r="L118" s="3" t="s">
        <v>2173</v>
      </c>
      <c r="M118" s="3" t="s">
        <v>2173</v>
      </c>
      <c r="N118" s="3" t="s">
        <v>2175</v>
      </c>
      <c r="O118" s="3">
        <f t="shared" si="2"/>
        <v>99.999999999999986</v>
      </c>
      <c r="T118" s="3"/>
      <c r="U118" s="3"/>
    </row>
    <row r="119" spans="1:21" x14ac:dyDescent="0.15">
      <c r="T119" s="3"/>
      <c r="U119" s="3"/>
    </row>
    <row r="120" spans="1:21" x14ac:dyDescent="0.15">
      <c r="A120" s="1" t="s">
        <v>2216</v>
      </c>
      <c r="C120" s="2" t="s">
        <v>2161</v>
      </c>
      <c r="D120" s="2" t="s">
        <v>2162</v>
      </c>
      <c r="E120" s="2" t="s">
        <v>2163</v>
      </c>
      <c r="F120" s="2" t="s">
        <v>2164</v>
      </c>
      <c r="G120" s="2" t="s">
        <v>2165</v>
      </c>
      <c r="H120" s="2" t="s">
        <v>2166</v>
      </c>
      <c r="I120" s="2" t="s">
        <v>2167</v>
      </c>
      <c r="J120" s="2" t="s">
        <v>2168</v>
      </c>
      <c r="K120" s="2" t="s">
        <v>2169</v>
      </c>
      <c r="L120" s="2" t="s">
        <v>2170</v>
      </c>
      <c r="M120" s="2" t="s">
        <v>2171</v>
      </c>
      <c r="T120" s="3"/>
      <c r="U120" s="3"/>
    </row>
    <row r="121" spans="1:21" x14ac:dyDescent="0.15">
      <c r="A121">
        <v>1</v>
      </c>
      <c r="B121" s="8" t="s">
        <v>2217</v>
      </c>
      <c r="C121" s="3">
        <v>95.97</v>
      </c>
      <c r="D121" s="3">
        <v>1.22</v>
      </c>
      <c r="E121" s="3">
        <v>1.31</v>
      </c>
      <c r="F121" s="3">
        <v>1</v>
      </c>
      <c r="G121" s="3" t="s">
        <v>2174</v>
      </c>
      <c r="H121" s="3">
        <v>0.33</v>
      </c>
      <c r="I121" s="3" t="s">
        <v>2174</v>
      </c>
      <c r="J121" s="3" t="s">
        <v>2174</v>
      </c>
      <c r="K121" s="3">
        <v>0.17</v>
      </c>
      <c r="L121" s="3" t="s">
        <v>2173</v>
      </c>
      <c r="M121" s="3" t="s">
        <v>2174</v>
      </c>
      <c r="N121" s="3" t="s">
        <v>2175</v>
      </c>
      <c r="O121" s="3">
        <f t="shared" ref="O121:O149" si="3">SUM(C121:M121)</f>
        <v>100</v>
      </c>
      <c r="T121" s="3"/>
      <c r="U121" s="3"/>
    </row>
    <row r="122" spans="1:21" x14ac:dyDescent="0.15">
      <c r="A122">
        <v>2</v>
      </c>
      <c r="B122" s="8" t="s">
        <v>2217</v>
      </c>
      <c r="C122" s="3">
        <v>96.29</v>
      </c>
      <c r="D122" s="3">
        <v>0.93</v>
      </c>
      <c r="E122" s="3">
        <v>1.5</v>
      </c>
      <c r="F122" s="3">
        <v>0.9</v>
      </c>
      <c r="G122" s="3" t="s">
        <v>2218</v>
      </c>
      <c r="H122" s="3">
        <v>0.08</v>
      </c>
      <c r="I122" s="3" t="s">
        <v>2174</v>
      </c>
      <c r="J122" s="3" t="s">
        <v>2173</v>
      </c>
      <c r="K122" s="3">
        <v>0.3</v>
      </c>
      <c r="L122" s="3" t="s">
        <v>2174</v>
      </c>
      <c r="M122" s="3" t="s">
        <v>2173</v>
      </c>
      <c r="N122" s="3" t="s">
        <v>2175</v>
      </c>
      <c r="O122" s="3">
        <f t="shared" si="3"/>
        <v>100.00000000000001</v>
      </c>
      <c r="T122" s="3"/>
      <c r="U122" s="3"/>
    </row>
    <row r="123" spans="1:21" x14ac:dyDescent="0.15">
      <c r="A123">
        <v>3</v>
      </c>
      <c r="B123" s="8" t="s">
        <v>2217</v>
      </c>
      <c r="C123" s="3">
        <v>96.68</v>
      </c>
      <c r="D123" s="3">
        <v>1</v>
      </c>
      <c r="E123" s="3">
        <v>0.8</v>
      </c>
      <c r="F123" s="3">
        <v>1.02</v>
      </c>
      <c r="G123" s="3" t="s">
        <v>2173</v>
      </c>
      <c r="H123" s="3" t="s">
        <v>2174</v>
      </c>
      <c r="I123" s="3" t="s">
        <v>2174</v>
      </c>
      <c r="J123" s="3" t="s">
        <v>2173</v>
      </c>
      <c r="K123" s="3">
        <v>0.5</v>
      </c>
      <c r="L123" s="3" t="s">
        <v>2173</v>
      </c>
      <c r="M123" s="3" t="s">
        <v>2173</v>
      </c>
      <c r="N123" s="3" t="s">
        <v>2175</v>
      </c>
      <c r="O123" s="3">
        <f t="shared" si="3"/>
        <v>100</v>
      </c>
      <c r="T123" s="3"/>
      <c r="U123" s="3"/>
    </row>
    <row r="124" spans="1:21" x14ac:dyDescent="0.15">
      <c r="A124">
        <v>4</v>
      </c>
      <c r="B124" s="8" t="s">
        <v>2219</v>
      </c>
      <c r="C124" s="3">
        <v>96.29</v>
      </c>
      <c r="D124" s="3">
        <v>1.1100000000000001</v>
      </c>
      <c r="E124" s="3">
        <v>2.4300000000000002</v>
      </c>
      <c r="F124" s="3" t="s">
        <v>2174</v>
      </c>
      <c r="G124" s="3" t="s">
        <v>2173</v>
      </c>
      <c r="H124" s="3" t="s">
        <v>2174</v>
      </c>
      <c r="I124" s="3" t="s">
        <v>2174</v>
      </c>
      <c r="J124" s="3" t="s">
        <v>2173</v>
      </c>
      <c r="K124" s="3">
        <v>0.17</v>
      </c>
      <c r="L124" s="3" t="s">
        <v>2173</v>
      </c>
      <c r="M124" s="3" t="s">
        <v>2173</v>
      </c>
      <c r="N124" s="3" t="s">
        <v>2175</v>
      </c>
      <c r="O124" s="3">
        <f t="shared" si="3"/>
        <v>100.00000000000001</v>
      </c>
      <c r="T124" s="3"/>
      <c r="U124" s="3"/>
    </row>
    <row r="125" spans="1:21" x14ac:dyDescent="0.15">
      <c r="A125">
        <v>5</v>
      </c>
      <c r="B125" s="8" t="s">
        <v>2219</v>
      </c>
      <c r="C125" s="3">
        <v>96.2</v>
      </c>
      <c r="D125" s="3">
        <v>1.8</v>
      </c>
      <c r="E125" s="3">
        <v>0.5</v>
      </c>
      <c r="F125" s="3">
        <v>1.3</v>
      </c>
      <c r="G125" s="3" t="s">
        <v>2173</v>
      </c>
      <c r="H125" s="3" t="s">
        <v>2174</v>
      </c>
      <c r="I125" s="3" t="s">
        <v>2173</v>
      </c>
      <c r="J125" s="3" t="s">
        <v>2173</v>
      </c>
      <c r="K125" s="3">
        <v>0.2</v>
      </c>
      <c r="L125" s="3" t="s">
        <v>2173</v>
      </c>
      <c r="M125" s="3" t="s">
        <v>2173</v>
      </c>
      <c r="N125" s="3" t="s">
        <v>2175</v>
      </c>
      <c r="O125" s="3">
        <f t="shared" si="3"/>
        <v>100</v>
      </c>
      <c r="T125" s="3"/>
      <c r="U125" s="3"/>
    </row>
    <row r="126" spans="1:21" x14ac:dyDescent="0.15">
      <c r="A126">
        <v>6</v>
      </c>
      <c r="B126" s="8" t="s">
        <v>2220</v>
      </c>
      <c r="C126" s="3">
        <v>97.51</v>
      </c>
      <c r="D126" s="3">
        <v>1.01</v>
      </c>
      <c r="E126" s="3">
        <v>0.93</v>
      </c>
      <c r="F126" s="3" t="s">
        <v>2174</v>
      </c>
      <c r="G126" s="3" t="s">
        <v>2173</v>
      </c>
      <c r="H126" s="3">
        <v>0.1</v>
      </c>
      <c r="I126" s="3">
        <v>0.13</v>
      </c>
      <c r="J126" s="3" t="s">
        <v>2173</v>
      </c>
      <c r="K126" s="3">
        <v>0.32</v>
      </c>
      <c r="L126" s="3" t="s">
        <v>2173</v>
      </c>
      <c r="M126" s="3" t="s">
        <v>2174</v>
      </c>
      <c r="N126" s="3" t="s">
        <v>2175</v>
      </c>
      <c r="O126" s="3">
        <f t="shared" si="3"/>
        <v>100</v>
      </c>
      <c r="T126" s="3"/>
      <c r="U126" s="3"/>
    </row>
    <row r="127" spans="1:21" x14ac:dyDescent="0.15">
      <c r="A127">
        <v>7</v>
      </c>
      <c r="B127" s="8" t="s">
        <v>2220</v>
      </c>
      <c r="C127" s="3">
        <v>97.48</v>
      </c>
      <c r="D127" s="3">
        <v>0.5</v>
      </c>
      <c r="E127" s="3">
        <v>1.3</v>
      </c>
      <c r="F127" s="3">
        <v>7.0000000000000007E-2</v>
      </c>
      <c r="G127" s="3" t="s">
        <v>2173</v>
      </c>
      <c r="H127" s="3">
        <v>0.05</v>
      </c>
      <c r="I127" s="3" t="s">
        <v>2174</v>
      </c>
      <c r="J127" s="3" t="s">
        <v>2173</v>
      </c>
      <c r="K127" s="3">
        <v>0.6</v>
      </c>
      <c r="M127" s="3" t="s">
        <v>2173</v>
      </c>
      <c r="N127" s="3" t="s">
        <v>2175</v>
      </c>
      <c r="O127" s="3">
        <f t="shared" si="3"/>
        <v>99.999999999999986</v>
      </c>
      <c r="T127" s="3"/>
      <c r="U127" s="3"/>
    </row>
    <row r="128" spans="1:21" x14ac:dyDescent="0.15">
      <c r="A128">
        <v>8</v>
      </c>
      <c r="B128" s="8" t="s">
        <v>2220</v>
      </c>
      <c r="C128" s="3">
        <v>97.04</v>
      </c>
      <c r="D128" s="3">
        <v>0.88</v>
      </c>
      <c r="E128" s="3">
        <v>1.03</v>
      </c>
      <c r="F128" s="3">
        <v>0.42</v>
      </c>
      <c r="G128" s="3" t="s">
        <v>2173</v>
      </c>
      <c r="H128" s="3">
        <v>0.22</v>
      </c>
      <c r="I128" s="3" t="s">
        <v>2173</v>
      </c>
      <c r="J128" s="3" t="s">
        <v>2173</v>
      </c>
      <c r="K128" s="3">
        <v>0.41</v>
      </c>
      <c r="L128" s="3" t="s">
        <v>2173</v>
      </c>
      <c r="M128" s="3" t="s">
        <v>2174</v>
      </c>
      <c r="N128" s="3" t="s">
        <v>2175</v>
      </c>
      <c r="O128" s="3">
        <f t="shared" si="3"/>
        <v>100</v>
      </c>
      <c r="T128" s="3"/>
      <c r="U128" s="3"/>
    </row>
    <row r="129" spans="1:21" x14ac:dyDescent="0.15">
      <c r="A129">
        <v>9</v>
      </c>
      <c r="B129" s="8" t="s">
        <v>2221</v>
      </c>
      <c r="C129" s="3">
        <v>87.84</v>
      </c>
      <c r="D129" s="3">
        <v>4.4000000000000004</v>
      </c>
      <c r="E129" s="3">
        <v>0.7</v>
      </c>
      <c r="F129" s="3">
        <v>5.73</v>
      </c>
      <c r="G129" s="3" t="s">
        <v>2173</v>
      </c>
      <c r="H129" s="3">
        <v>1</v>
      </c>
      <c r="I129" s="3" t="s">
        <v>2174</v>
      </c>
      <c r="J129" s="3" t="s">
        <v>2173</v>
      </c>
      <c r="K129" s="3">
        <v>0.33</v>
      </c>
      <c r="L129" s="3" t="s">
        <v>2173</v>
      </c>
      <c r="M129" s="3" t="s">
        <v>2174</v>
      </c>
      <c r="N129" s="3" t="s">
        <v>2175</v>
      </c>
      <c r="O129" s="3">
        <f t="shared" si="3"/>
        <v>100.00000000000001</v>
      </c>
      <c r="T129" s="3"/>
      <c r="U129" s="3"/>
    </row>
    <row r="130" spans="1:21" x14ac:dyDescent="0.15">
      <c r="A130">
        <v>10</v>
      </c>
      <c r="B130" s="8" t="s">
        <v>2221</v>
      </c>
      <c r="C130" s="3">
        <v>96.91</v>
      </c>
      <c r="D130" s="3">
        <v>1.2</v>
      </c>
      <c r="E130" s="3">
        <v>0.76</v>
      </c>
      <c r="F130" s="3" t="s">
        <v>2174</v>
      </c>
      <c r="G130" s="3">
        <v>0.33</v>
      </c>
      <c r="H130" s="3">
        <v>0.3</v>
      </c>
      <c r="I130" s="3" t="s">
        <v>2173</v>
      </c>
      <c r="J130" s="3" t="s">
        <v>2173</v>
      </c>
      <c r="K130" s="3">
        <v>0.5</v>
      </c>
      <c r="L130" s="3" t="s">
        <v>2173</v>
      </c>
      <c r="M130" s="3" t="s">
        <v>2173</v>
      </c>
      <c r="N130" s="3" t="s">
        <v>2175</v>
      </c>
      <c r="O130" s="3">
        <f t="shared" si="3"/>
        <v>100</v>
      </c>
      <c r="T130" s="3"/>
      <c r="U130" s="3"/>
    </row>
    <row r="131" spans="1:21" x14ac:dyDescent="0.15">
      <c r="A131">
        <v>11</v>
      </c>
      <c r="B131" s="8" t="s">
        <v>2221</v>
      </c>
      <c r="C131" s="3">
        <v>98.26</v>
      </c>
      <c r="D131" s="3">
        <v>0.51</v>
      </c>
      <c r="E131" s="3">
        <v>0.92</v>
      </c>
      <c r="F131" s="3" t="s">
        <v>2173</v>
      </c>
      <c r="G131" s="3" t="s">
        <v>2173</v>
      </c>
      <c r="H131" s="3" t="s">
        <v>2174</v>
      </c>
      <c r="I131" s="3">
        <v>0.04</v>
      </c>
      <c r="J131" s="3" t="s">
        <v>2173</v>
      </c>
      <c r="K131" s="3">
        <v>0.27</v>
      </c>
      <c r="L131" s="3" t="s">
        <v>2173</v>
      </c>
      <c r="M131" s="3" t="s">
        <v>2173</v>
      </c>
      <c r="N131" s="3" t="s">
        <v>2175</v>
      </c>
      <c r="O131" s="3">
        <f t="shared" si="3"/>
        <v>100.00000000000001</v>
      </c>
      <c r="T131" s="3"/>
      <c r="U131" s="3"/>
    </row>
    <row r="132" spans="1:21" x14ac:dyDescent="0.15">
      <c r="A132">
        <v>12</v>
      </c>
      <c r="B132" s="8" t="s">
        <v>2302</v>
      </c>
      <c r="C132" s="3">
        <v>97.76</v>
      </c>
      <c r="D132" s="3">
        <v>0.24</v>
      </c>
      <c r="E132" s="3">
        <v>1.6</v>
      </c>
      <c r="F132" s="3">
        <v>0.7</v>
      </c>
      <c r="G132" s="3" t="s">
        <v>2173</v>
      </c>
      <c r="H132" s="3" t="s">
        <v>2174</v>
      </c>
      <c r="I132" s="3" t="s">
        <v>2173</v>
      </c>
      <c r="J132" s="3" t="s">
        <v>2173</v>
      </c>
      <c r="K132" s="3">
        <v>0.33</v>
      </c>
      <c r="L132" s="3" t="s">
        <v>2173</v>
      </c>
      <c r="M132" s="3" t="s">
        <v>2174</v>
      </c>
      <c r="N132" s="3" t="s">
        <v>2175</v>
      </c>
      <c r="O132" s="3">
        <f t="shared" si="3"/>
        <v>100.63</v>
      </c>
      <c r="T132" s="3"/>
      <c r="U132" s="3"/>
    </row>
    <row r="133" spans="1:21" x14ac:dyDescent="0.15">
      <c r="A133">
        <v>13</v>
      </c>
      <c r="B133" s="8" t="s">
        <v>2302</v>
      </c>
      <c r="C133" s="3">
        <v>97.26</v>
      </c>
      <c r="D133" s="3">
        <v>0.84</v>
      </c>
      <c r="E133" s="3">
        <v>1.43</v>
      </c>
      <c r="F133" s="3" t="s">
        <v>2174</v>
      </c>
      <c r="G133" s="3" t="s">
        <v>2173</v>
      </c>
      <c r="H133" s="3" t="s">
        <v>2174</v>
      </c>
      <c r="I133" s="3" t="s">
        <v>2173</v>
      </c>
      <c r="J133" s="3" t="s">
        <v>2173</v>
      </c>
      <c r="K133" s="3">
        <v>0.47</v>
      </c>
      <c r="L133" s="3" t="s">
        <v>2173</v>
      </c>
      <c r="M133" s="3" t="s">
        <v>2173</v>
      </c>
      <c r="N133" s="3" t="s">
        <v>2175</v>
      </c>
      <c r="O133" s="3">
        <f t="shared" si="3"/>
        <v>100.00000000000001</v>
      </c>
      <c r="T133" s="3"/>
      <c r="U133" s="3"/>
    </row>
    <row r="134" spans="1:21" x14ac:dyDescent="0.15">
      <c r="A134">
        <v>14</v>
      </c>
      <c r="B134" s="8" t="s">
        <v>2222</v>
      </c>
      <c r="C134" s="3">
        <v>93.06</v>
      </c>
      <c r="D134" s="3">
        <v>4.8</v>
      </c>
      <c r="E134" s="3">
        <v>0.4</v>
      </c>
      <c r="F134" s="3">
        <v>1.64</v>
      </c>
      <c r="G134" s="3" t="s">
        <v>2173</v>
      </c>
      <c r="H134" s="3">
        <v>0.1</v>
      </c>
      <c r="I134" s="3" t="s">
        <v>2174</v>
      </c>
      <c r="J134" s="3" t="s">
        <v>2174</v>
      </c>
      <c r="K134" s="3" t="s">
        <v>2174</v>
      </c>
      <c r="L134" s="3" t="s">
        <v>2173</v>
      </c>
      <c r="M134" s="3" t="s">
        <v>2173</v>
      </c>
      <c r="N134" s="3" t="s">
        <v>2175</v>
      </c>
      <c r="O134" s="3">
        <f t="shared" si="3"/>
        <v>100</v>
      </c>
      <c r="T134" s="3"/>
      <c r="U134" s="3"/>
    </row>
    <row r="135" spans="1:21" x14ac:dyDescent="0.15">
      <c r="A135">
        <v>15</v>
      </c>
      <c r="B135" s="8" t="s">
        <v>2223</v>
      </c>
      <c r="C135" s="3">
        <v>79.94</v>
      </c>
      <c r="D135" s="3">
        <v>6.5</v>
      </c>
      <c r="E135" s="3">
        <v>6.89</v>
      </c>
      <c r="F135" s="3">
        <v>6.12</v>
      </c>
      <c r="G135" s="3" t="s">
        <v>2173</v>
      </c>
      <c r="H135" s="3" t="s">
        <v>2174</v>
      </c>
      <c r="I135" s="3" t="s">
        <v>2173</v>
      </c>
      <c r="J135" s="3" t="s">
        <v>2173</v>
      </c>
      <c r="K135" s="3">
        <v>0.55000000000000004</v>
      </c>
      <c r="L135" s="3" t="s">
        <v>2173</v>
      </c>
      <c r="M135" s="3" t="s">
        <v>2173</v>
      </c>
      <c r="N135" s="3" t="s">
        <v>2175</v>
      </c>
      <c r="O135" s="3">
        <f t="shared" si="3"/>
        <v>100</v>
      </c>
      <c r="T135" s="3"/>
      <c r="U135" s="3"/>
    </row>
    <row r="136" spans="1:21" x14ac:dyDescent="0.15">
      <c r="A136">
        <v>16</v>
      </c>
      <c r="B136" s="8" t="s">
        <v>2223</v>
      </c>
      <c r="C136" s="3">
        <v>79.63</v>
      </c>
      <c r="D136" s="3">
        <v>5.33</v>
      </c>
      <c r="E136" s="3">
        <v>7.5</v>
      </c>
      <c r="F136" s="3">
        <v>7</v>
      </c>
      <c r="G136" s="3" t="s">
        <v>2173</v>
      </c>
      <c r="H136" s="3">
        <v>0.13</v>
      </c>
      <c r="I136" s="3" t="s">
        <v>2174</v>
      </c>
      <c r="J136" s="3" t="s">
        <v>2173</v>
      </c>
      <c r="K136" s="3">
        <v>0.41</v>
      </c>
      <c r="L136" s="3" t="s">
        <v>2173</v>
      </c>
      <c r="M136" s="3" t="s">
        <v>2174</v>
      </c>
      <c r="N136" s="3" t="s">
        <v>2175</v>
      </c>
      <c r="O136" s="3">
        <f t="shared" si="3"/>
        <v>99.999999999999986</v>
      </c>
      <c r="T136" s="3"/>
      <c r="U136" s="3"/>
    </row>
    <row r="137" spans="1:21" x14ac:dyDescent="0.15">
      <c r="A137">
        <v>17</v>
      </c>
      <c r="B137" s="8" t="s">
        <v>2224</v>
      </c>
      <c r="C137" s="3">
        <v>96.7</v>
      </c>
      <c r="D137" s="3">
        <v>1</v>
      </c>
      <c r="E137" s="3">
        <v>2</v>
      </c>
      <c r="F137" s="3" t="s">
        <v>2174</v>
      </c>
      <c r="G137" s="3" t="s">
        <v>2173</v>
      </c>
      <c r="H137" s="3">
        <v>0.06</v>
      </c>
      <c r="I137" s="3" t="s">
        <v>2174</v>
      </c>
      <c r="J137" s="3" t="s">
        <v>2173</v>
      </c>
      <c r="K137" s="3">
        <v>0.24</v>
      </c>
      <c r="L137" s="3" t="s">
        <v>2173</v>
      </c>
      <c r="M137" s="3" t="s">
        <v>2173</v>
      </c>
      <c r="N137" s="3" t="s">
        <v>2175</v>
      </c>
      <c r="O137" s="3">
        <f t="shared" si="3"/>
        <v>100</v>
      </c>
      <c r="T137" s="3"/>
      <c r="U137" s="3"/>
    </row>
    <row r="138" spans="1:21" x14ac:dyDescent="0.15">
      <c r="A138">
        <v>18</v>
      </c>
      <c r="B138" s="8" t="s">
        <v>2224</v>
      </c>
      <c r="C138" s="3">
        <v>94.93</v>
      </c>
      <c r="D138" s="3">
        <v>2.93</v>
      </c>
      <c r="E138" s="3">
        <v>1</v>
      </c>
      <c r="F138" s="3">
        <v>0.5</v>
      </c>
      <c r="G138" s="3" t="s">
        <v>2173</v>
      </c>
      <c r="H138" s="3" t="s">
        <v>2174</v>
      </c>
      <c r="I138" s="3">
        <v>0.22</v>
      </c>
      <c r="J138" s="3" t="s">
        <v>2173</v>
      </c>
      <c r="K138" s="3">
        <v>0.42</v>
      </c>
      <c r="L138" s="3" t="s">
        <v>2173</v>
      </c>
      <c r="M138" s="3" t="s">
        <v>2173</v>
      </c>
      <c r="N138" s="3" t="s">
        <v>2175</v>
      </c>
      <c r="O138" s="3">
        <f t="shared" si="3"/>
        <v>100.00000000000001</v>
      </c>
      <c r="T138" s="3"/>
      <c r="U138" s="3"/>
    </row>
    <row r="139" spans="1:21" x14ac:dyDescent="0.15">
      <c r="A139">
        <v>19</v>
      </c>
      <c r="B139" s="8" t="s">
        <v>2225</v>
      </c>
      <c r="C139" s="3">
        <v>98.3</v>
      </c>
      <c r="D139" s="3">
        <v>0.88</v>
      </c>
      <c r="E139" s="3" t="s">
        <v>2174</v>
      </c>
      <c r="F139" s="3">
        <v>0.37</v>
      </c>
      <c r="G139" s="3" t="s">
        <v>2173</v>
      </c>
      <c r="H139" s="3">
        <v>0.12</v>
      </c>
      <c r="I139" s="3" t="s">
        <v>2174</v>
      </c>
      <c r="J139" s="3" t="s">
        <v>2174</v>
      </c>
      <c r="K139" s="3">
        <v>0.31</v>
      </c>
      <c r="L139" s="3" t="s">
        <v>2173</v>
      </c>
      <c r="M139" s="3" t="s">
        <v>2174</v>
      </c>
      <c r="N139" s="3" t="s">
        <v>2175</v>
      </c>
      <c r="O139" s="3">
        <f t="shared" si="3"/>
        <v>99.98</v>
      </c>
      <c r="T139" s="3"/>
      <c r="U139" s="3"/>
    </row>
    <row r="140" spans="1:21" x14ac:dyDescent="0.15">
      <c r="A140">
        <v>20</v>
      </c>
      <c r="B140" s="8" t="s">
        <v>2226</v>
      </c>
      <c r="C140" s="3">
        <v>97.86</v>
      </c>
      <c r="D140" s="3">
        <v>1.38</v>
      </c>
      <c r="E140" s="3">
        <v>0.14000000000000001</v>
      </c>
      <c r="F140" s="3" t="s">
        <v>2174</v>
      </c>
      <c r="G140" s="3" t="s">
        <v>2173</v>
      </c>
      <c r="H140" s="3" t="s">
        <v>2174</v>
      </c>
      <c r="I140" s="3">
        <v>0.12</v>
      </c>
      <c r="J140" s="3" t="s">
        <v>2174</v>
      </c>
      <c r="K140" s="3">
        <v>0.5</v>
      </c>
      <c r="L140" s="3" t="s">
        <v>2173</v>
      </c>
      <c r="M140" s="3" t="s">
        <v>2173</v>
      </c>
      <c r="N140" s="3" t="s">
        <v>2175</v>
      </c>
      <c r="O140" s="3">
        <f t="shared" si="3"/>
        <v>100</v>
      </c>
      <c r="T140" s="3"/>
      <c r="U140" s="14"/>
    </row>
    <row r="141" spans="1:21" x14ac:dyDescent="0.15">
      <c r="A141">
        <v>21</v>
      </c>
      <c r="B141" s="8" t="s">
        <v>2227</v>
      </c>
      <c r="C141" s="3">
        <v>98.69</v>
      </c>
      <c r="D141" s="3">
        <v>0.5</v>
      </c>
      <c r="E141" s="3">
        <v>0.66</v>
      </c>
      <c r="F141" s="3" t="s">
        <v>2174</v>
      </c>
      <c r="G141" s="3" t="s">
        <v>2173</v>
      </c>
      <c r="H141" s="3">
        <v>0.05</v>
      </c>
      <c r="I141" s="3">
        <v>0.1</v>
      </c>
      <c r="J141" s="3" t="s">
        <v>2173</v>
      </c>
      <c r="K141" s="3" t="s">
        <v>2174</v>
      </c>
      <c r="M141" s="3" t="s">
        <v>2173</v>
      </c>
      <c r="N141" s="3" t="s">
        <v>2175</v>
      </c>
      <c r="O141" s="3">
        <f t="shared" si="3"/>
        <v>99.999999999999986</v>
      </c>
      <c r="T141" s="3"/>
      <c r="U141" s="14"/>
    </row>
    <row r="142" spans="1:21" x14ac:dyDescent="0.15">
      <c r="A142">
        <v>22</v>
      </c>
      <c r="B142" s="8" t="s">
        <v>2228</v>
      </c>
      <c r="C142" s="3">
        <v>97.04</v>
      </c>
      <c r="D142" s="3">
        <v>1.88</v>
      </c>
      <c r="E142" s="3" t="s">
        <v>2173</v>
      </c>
      <c r="F142" s="3" t="s">
        <v>2229</v>
      </c>
      <c r="G142" s="3" t="s">
        <v>2173</v>
      </c>
      <c r="H142" s="3">
        <v>0.41</v>
      </c>
      <c r="I142" s="3" t="s">
        <v>2173</v>
      </c>
      <c r="J142" s="3" t="s">
        <v>2173</v>
      </c>
      <c r="K142" s="3">
        <v>0.33</v>
      </c>
      <c r="L142" s="3" t="s">
        <v>2173</v>
      </c>
      <c r="M142" s="3" t="s">
        <v>2173</v>
      </c>
      <c r="N142" s="3" t="s">
        <v>2175</v>
      </c>
      <c r="O142" s="3">
        <f t="shared" si="3"/>
        <v>99.66</v>
      </c>
      <c r="T142" s="3"/>
      <c r="U142" s="14"/>
    </row>
    <row r="143" spans="1:21" x14ac:dyDescent="0.15">
      <c r="A143">
        <v>23</v>
      </c>
      <c r="B143" s="8" t="s">
        <v>2230</v>
      </c>
      <c r="C143" s="3">
        <v>79.63</v>
      </c>
      <c r="D143" s="3">
        <v>5.33</v>
      </c>
      <c r="E143" s="3">
        <v>7.4</v>
      </c>
      <c r="F143" s="3">
        <v>7.1</v>
      </c>
      <c r="G143" s="3" t="s">
        <v>2173</v>
      </c>
      <c r="H143" s="3">
        <v>0.13</v>
      </c>
      <c r="I143" s="3" t="s">
        <v>2174</v>
      </c>
      <c r="J143" s="3" t="s">
        <v>2173</v>
      </c>
      <c r="K143" s="3">
        <v>0.41</v>
      </c>
      <c r="L143" s="3" t="s">
        <v>2173</v>
      </c>
      <c r="M143" s="3" t="s">
        <v>2173</v>
      </c>
      <c r="N143" s="3" t="s">
        <v>2175</v>
      </c>
      <c r="O143" s="3">
        <f t="shared" si="3"/>
        <v>99.999999999999986</v>
      </c>
      <c r="T143" s="3"/>
      <c r="U143" s="14"/>
    </row>
    <row r="144" spans="1:21" x14ac:dyDescent="0.15">
      <c r="A144">
        <v>24</v>
      </c>
      <c r="B144" s="8" t="s">
        <v>2231</v>
      </c>
      <c r="C144" s="3">
        <v>96.63</v>
      </c>
      <c r="D144" s="3">
        <v>1.33</v>
      </c>
      <c r="E144" s="3" t="s">
        <v>2173</v>
      </c>
      <c r="F144" s="3">
        <v>0.5</v>
      </c>
      <c r="G144" s="3" t="s">
        <v>2173</v>
      </c>
      <c r="H144" s="3">
        <v>0.93</v>
      </c>
      <c r="I144" s="3" t="s">
        <v>2173</v>
      </c>
      <c r="J144" s="3" t="s">
        <v>2173</v>
      </c>
      <c r="K144" s="3">
        <v>0.61</v>
      </c>
      <c r="L144" s="3" t="s">
        <v>2173</v>
      </c>
      <c r="M144" s="3" t="s">
        <v>2174</v>
      </c>
      <c r="N144" s="3" t="s">
        <v>2175</v>
      </c>
      <c r="O144" s="3">
        <f t="shared" si="3"/>
        <v>100</v>
      </c>
      <c r="T144" s="3"/>
      <c r="U144" s="14"/>
    </row>
    <row r="145" spans="1:21" x14ac:dyDescent="0.15">
      <c r="A145">
        <v>25</v>
      </c>
      <c r="B145" s="8" t="s">
        <v>2232</v>
      </c>
      <c r="C145" s="3">
        <v>97.32</v>
      </c>
      <c r="D145" s="3">
        <v>0.51</v>
      </c>
      <c r="E145" s="3">
        <v>0.98</v>
      </c>
      <c r="F145" s="3">
        <v>0.89</v>
      </c>
      <c r="G145" s="3" t="s">
        <v>2173</v>
      </c>
      <c r="H145" s="3" t="s">
        <v>2174</v>
      </c>
      <c r="I145" s="3" t="s">
        <v>2174</v>
      </c>
      <c r="J145" s="3" t="s">
        <v>2233</v>
      </c>
      <c r="K145" s="3">
        <v>0.3</v>
      </c>
      <c r="L145" s="3" t="s">
        <v>2174</v>
      </c>
      <c r="M145" s="3" t="s">
        <v>2173</v>
      </c>
      <c r="N145" s="3" t="s">
        <v>2175</v>
      </c>
      <c r="O145" s="3">
        <f t="shared" si="3"/>
        <v>100</v>
      </c>
      <c r="T145" s="3"/>
      <c r="U145" s="14"/>
    </row>
    <row r="146" spans="1:21" x14ac:dyDescent="0.15">
      <c r="A146">
        <v>26</v>
      </c>
      <c r="B146" s="8" t="s">
        <v>2232</v>
      </c>
      <c r="C146" s="3">
        <v>98.82</v>
      </c>
      <c r="D146" s="3">
        <v>1.1000000000000001</v>
      </c>
      <c r="E146" s="3" t="s">
        <v>2173</v>
      </c>
      <c r="F146" s="3" t="s">
        <v>2173</v>
      </c>
      <c r="G146" s="3" t="s">
        <v>2173</v>
      </c>
      <c r="H146" s="3" t="s">
        <v>2174</v>
      </c>
      <c r="I146" s="3" t="s">
        <v>2174</v>
      </c>
      <c r="J146" s="3" t="s">
        <v>2173</v>
      </c>
      <c r="K146" s="3">
        <v>0.08</v>
      </c>
      <c r="L146" s="3" t="s">
        <v>2173</v>
      </c>
      <c r="M146" s="3" t="s">
        <v>2174</v>
      </c>
      <c r="N146" s="3" t="s">
        <v>2175</v>
      </c>
      <c r="O146" s="3">
        <f t="shared" si="3"/>
        <v>99.999999999999986</v>
      </c>
      <c r="T146" s="3"/>
      <c r="U146" s="14"/>
    </row>
    <row r="147" spans="1:21" x14ac:dyDescent="0.15">
      <c r="A147">
        <v>27</v>
      </c>
      <c r="B147" s="8" t="s">
        <v>2232</v>
      </c>
      <c r="C147" s="3">
        <v>95.86</v>
      </c>
      <c r="D147" s="3">
        <v>1.4</v>
      </c>
      <c r="E147" s="3">
        <v>0.64</v>
      </c>
      <c r="F147" s="3" t="s">
        <v>2174</v>
      </c>
      <c r="G147" s="3">
        <v>1.37</v>
      </c>
      <c r="H147" s="3">
        <v>0.31</v>
      </c>
      <c r="I147" s="3" t="s">
        <v>2173</v>
      </c>
      <c r="J147" s="3" t="s">
        <v>2173</v>
      </c>
      <c r="K147" s="3">
        <v>0.42</v>
      </c>
      <c r="L147" s="3" t="s">
        <v>2173</v>
      </c>
      <c r="M147" s="3" t="s">
        <v>2173</v>
      </c>
      <c r="N147" s="3" t="s">
        <v>2175</v>
      </c>
      <c r="O147" s="3">
        <f t="shared" si="3"/>
        <v>100.00000000000001</v>
      </c>
      <c r="T147" s="3"/>
      <c r="U147" s="3"/>
    </row>
    <row r="148" spans="1:21" x14ac:dyDescent="0.15">
      <c r="A148">
        <v>28</v>
      </c>
      <c r="B148" s="8" t="s">
        <v>2234</v>
      </c>
      <c r="C148" s="3">
        <v>98.8</v>
      </c>
      <c r="D148" s="3">
        <v>0.52</v>
      </c>
      <c r="E148" s="3" t="s">
        <v>2173</v>
      </c>
      <c r="F148" s="3">
        <v>0.05</v>
      </c>
      <c r="G148" s="3" t="s">
        <v>2173</v>
      </c>
      <c r="H148" s="3" t="s">
        <v>2174</v>
      </c>
      <c r="I148" s="3">
        <v>0.63</v>
      </c>
      <c r="J148" s="3" t="s">
        <v>2173</v>
      </c>
      <c r="K148" s="3" t="s">
        <v>2174</v>
      </c>
      <c r="L148" s="3" t="s">
        <v>2173</v>
      </c>
      <c r="M148" s="3" t="s">
        <v>2174</v>
      </c>
      <c r="N148" s="3" t="s">
        <v>2175</v>
      </c>
      <c r="O148" s="3">
        <f t="shared" si="3"/>
        <v>99.999999999999986</v>
      </c>
      <c r="T148" s="3"/>
      <c r="U148" s="3"/>
    </row>
    <row r="149" spans="1:21" x14ac:dyDescent="0.15">
      <c r="A149">
        <v>29</v>
      </c>
      <c r="B149" s="8" t="s">
        <v>2234</v>
      </c>
      <c r="C149" s="3">
        <v>98.76</v>
      </c>
      <c r="D149" s="3">
        <v>0.43</v>
      </c>
      <c r="E149" s="3">
        <v>0.55000000000000004</v>
      </c>
      <c r="F149" s="3" t="s">
        <v>2174</v>
      </c>
      <c r="G149" s="3" t="s">
        <v>2173</v>
      </c>
      <c r="H149" s="3">
        <v>0.04</v>
      </c>
      <c r="I149" s="3" t="s">
        <v>2174</v>
      </c>
      <c r="J149" s="3" t="s">
        <v>2174</v>
      </c>
      <c r="K149" s="3">
        <v>0.22</v>
      </c>
      <c r="L149" s="3" t="s">
        <v>2174</v>
      </c>
      <c r="M149" s="3" t="s">
        <v>2173</v>
      </c>
      <c r="N149" s="3" t="s">
        <v>2175</v>
      </c>
      <c r="O149" s="3">
        <f t="shared" si="3"/>
        <v>100.00000000000001</v>
      </c>
      <c r="T149" s="3"/>
      <c r="U149" s="3"/>
    </row>
    <row r="150" spans="1:21" x14ac:dyDescent="0.15">
      <c r="T150" s="3"/>
      <c r="U150" s="3"/>
    </row>
    <row r="151" spans="1:21" x14ac:dyDescent="0.15">
      <c r="A151" s="1" t="s">
        <v>2303</v>
      </c>
      <c r="C151" s="2" t="s">
        <v>2161</v>
      </c>
      <c r="D151" s="2" t="s">
        <v>2162</v>
      </c>
      <c r="E151" s="2" t="s">
        <v>2163</v>
      </c>
      <c r="F151" s="2" t="s">
        <v>2164</v>
      </c>
      <c r="G151" s="2" t="s">
        <v>2165</v>
      </c>
      <c r="H151" s="2" t="s">
        <v>2166</v>
      </c>
      <c r="I151" s="2" t="s">
        <v>2167</v>
      </c>
      <c r="P151" s="2" t="s">
        <v>2307</v>
      </c>
      <c r="T151" s="3"/>
      <c r="U151" s="3"/>
    </row>
    <row r="152" spans="1:21" x14ac:dyDescent="0.15">
      <c r="A152">
        <v>1</v>
      </c>
      <c r="B152" s="8" t="s">
        <v>144</v>
      </c>
      <c r="C152" s="3">
        <v>100</v>
      </c>
      <c r="D152" s="3" t="s">
        <v>2174</v>
      </c>
      <c r="E152" s="3" t="s">
        <v>2173</v>
      </c>
      <c r="F152" s="3" t="s">
        <v>2174</v>
      </c>
      <c r="G152" s="3" t="s">
        <v>2173</v>
      </c>
      <c r="H152" s="3" t="s">
        <v>2173</v>
      </c>
      <c r="I152" s="3" t="s">
        <v>2173</v>
      </c>
      <c r="J152" s="9"/>
      <c r="K152" s="9"/>
      <c r="L152" s="9"/>
      <c r="M152" s="9"/>
      <c r="N152" s="3" t="s">
        <v>2304</v>
      </c>
      <c r="O152" s="3">
        <f t="shared" ref="O152:O203" si="4">SUM(C152:M152)</f>
        <v>100</v>
      </c>
      <c r="P152" s="3" t="s">
        <v>2173</v>
      </c>
      <c r="R152" t="s">
        <v>95</v>
      </c>
      <c r="T152" s="3"/>
      <c r="U152" s="3"/>
    </row>
    <row r="153" spans="1:21" x14ac:dyDescent="0.15">
      <c r="A153">
        <v>2</v>
      </c>
      <c r="B153" s="8" t="s">
        <v>144</v>
      </c>
      <c r="C153" s="3">
        <v>100</v>
      </c>
      <c r="D153" s="3" t="s">
        <v>2173</v>
      </c>
      <c r="E153" s="3" t="s">
        <v>2173</v>
      </c>
      <c r="F153" s="3" t="s">
        <v>2173</v>
      </c>
      <c r="G153" s="3" t="s">
        <v>2173</v>
      </c>
      <c r="H153" s="3" t="s">
        <v>2173</v>
      </c>
      <c r="I153" s="3" t="s">
        <v>2173</v>
      </c>
      <c r="J153" s="9"/>
      <c r="K153" s="9"/>
      <c r="L153" s="9"/>
      <c r="M153" s="9"/>
      <c r="N153" s="3" t="s">
        <v>2304</v>
      </c>
      <c r="O153" s="3">
        <f t="shared" si="4"/>
        <v>100</v>
      </c>
      <c r="P153" s="3" t="s">
        <v>2173</v>
      </c>
      <c r="R153" t="s">
        <v>96</v>
      </c>
      <c r="T153" s="3"/>
      <c r="U153" s="3"/>
    </row>
    <row r="154" spans="1:21" x14ac:dyDescent="0.15">
      <c r="A154">
        <v>3</v>
      </c>
      <c r="B154" s="8" t="s">
        <v>145</v>
      </c>
      <c r="C154" s="3">
        <v>100</v>
      </c>
      <c r="D154" s="3" t="s">
        <v>2173</v>
      </c>
      <c r="E154" s="3" t="s">
        <v>2173</v>
      </c>
      <c r="F154" s="3" t="s">
        <v>2173</v>
      </c>
      <c r="G154" s="3" t="s">
        <v>2173</v>
      </c>
      <c r="H154" s="3" t="s">
        <v>2173</v>
      </c>
      <c r="I154" s="3" t="s">
        <v>2173</v>
      </c>
      <c r="J154" s="9"/>
      <c r="K154" s="9"/>
      <c r="L154" s="9"/>
      <c r="M154" s="9"/>
      <c r="N154" s="3" t="s">
        <v>2304</v>
      </c>
      <c r="O154" s="3">
        <f t="shared" si="4"/>
        <v>100</v>
      </c>
      <c r="P154" s="3" t="s">
        <v>2173</v>
      </c>
      <c r="R154" t="s">
        <v>97</v>
      </c>
      <c r="T154" s="3"/>
      <c r="U154" s="3"/>
    </row>
    <row r="155" spans="1:21" x14ac:dyDescent="0.15">
      <c r="A155">
        <v>4</v>
      </c>
      <c r="B155" s="8" t="s">
        <v>146</v>
      </c>
      <c r="C155" s="3">
        <v>81.069999999999993</v>
      </c>
      <c r="D155" s="3">
        <v>1.05</v>
      </c>
      <c r="E155" s="3">
        <v>17.809999999999999</v>
      </c>
      <c r="F155" s="3" t="s">
        <v>2173</v>
      </c>
      <c r="G155" s="3" t="s">
        <v>2173</v>
      </c>
      <c r="H155" s="3" t="s">
        <v>2173</v>
      </c>
      <c r="I155" s="3" t="s">
        <v>2173</v>
      </c>
      <c r="J155" s="9"/>
      <c r="K155" s="9"/>
      <c r="L155" s="9"/>
      <c r="M155" s="9"/>
      <c r="N155" s="3" t="s">
        <v>2305</v>
      </c>
      <c r="O155" s="3">
        <f t="shared" si="4"/>
        <v>99.929999999999993</v>
      </c>
      <c r="P155" s="3" t="s">
        <v>2173</v>
      </c>
      <c r="R155" t="s">
        <v>2724</v>
      </c>
      <c r="T155" s="3"/>
      <c r="U155" s="3"/>
    </row>
    <row r="156" spans="1:21" x14ac:dyDescent="0.15">
      <c r="A156">
        <v>5</v>
      </c>
      <c r="B156" s="8" t="s">
        <v>147</v>
      </c>
      <c r="C156" s="3">
        <v>100</v>
      </c>
      <c r="D156" s="3" t="s">
        <v>2174</v>
      </c>
      <c r="E156" s="3" t="s">
        <v>2173</v>
      </c>
      <c r="F156" s="11" t="s">
        <v>2174</v>
      </c>
      <c r="G156" s="3" t="s">
        <v>2173</v>
      </c>
      <c r="H156" s="3" t="s">
        <v>2173</v>
      </c>
      <c r="I156" s="3" t="s">
        <v>2173</v>
      </c>
      <c r="J156" s="9"/>
      <c r="K156" s="9"/>
      <c r="L156" s="9"/>
      <c r="M156" s="9"/>
      <c r="N156" s="3" t="s">
        <v>2304</v>
      </c>
      <c r="O156" s="3">
        <f t="shared" si="4"/>
        <v>100</v>
      </c>
      <c r="P156" s="3" t="s">
        <v>2173</v>
      </c>
      <c r="R156" t="s">
        <v>98</v>
      </c>
      <c r="S156" s="8" t="s">
        <v>99</v>
      </c>
      <c r="T156" s="3"/>
      <c r="U156" s="3"/>
    </row>
    <row r="157" spans="1:21" x14ac:dyDescent="0.15">
      <c r="A157">
        <v>6</v>
      </c>
      <c r="B157" s="8" t="s">
        <v>148</v>
      </c>
      <c r="C157" s="3">
        <v>96.06</v>
      </c>
      <c r="D157" s="3" t="s">
        <v>2173</v>
      </c>
      <c r="E157" s="3">
        <v>2.71</v>
      </c>
      <c r="F157" s="3" t="s">
        <v>2173</v>
      </c>
      <c r="G157" s="3" t="s">
        <v>2173</v>
      </c>
      <c r="H157" s="3">
        <v>0.85</v>
      </c>
      <c r="I157" s="3" t="s">
        <v>2174</v>
      </c>
      <c r="J157" s="9"/>
      <c r="K157" s="9"/>
      <c r="L157" s="9"/>
      <c r="M157" s="9"/>
      <c r="N157" s="3" t="s">
        <v>2304</v>
      </c>
      <c r="O157" s="3">
        <f t="shared" si="4"/>
        <v>99.61999999999999</v>
      </c>
      <c r="P157" s="3" t="s">
        <v>2173</v>
      </c>
      <c r="R157" t="s">
        <v>100</v>
      </c>
      <c r="T157" s="3"/>
      <c r="U157" s="3"/>
    </row>
    <row r="158" spans="1:21" x14ac:dyDescent="0.15">
      <c r="A158">
        <v>7</v>
      </c>
      <c r="B158" s="8" t="s">
        <v>148</v>
      </c>
      <c r="C158" s="3">
        <v>83.04</v>
      </c>
      <c r="D158" s="3" t="s">
        <v>2173</v>
      </c>
      <c r="E158" s="3">
        <v>15.84</v>
      </c>
      <c r="F158" s="3" t="s">
        <v>2173</v>
      </c>
      <c r="G158" s="3" t="s">
        <v>2173</v>
      </c>
      <c r="H158" s="3">
        <v>0.5</v>
      </c>
      <c r="I158" s="3" t="s">
        <v>2173</v>
      </c>
      <c r="J158" s="9"/>
      <c r="K158" s="9"/>
      <c r="L158" s="9"/>
      <c r="M158" s="9"/>
      <c r="N158" s="3" t="s">
        <v>2305</v>
      </c>
      <c r="O158" s="3">
        <f t="shared" si="4"/>
        <v>99.38000000000001</v>
      </c>
      <c r="P158" s="3" t="s">
        <v>2173</v>
      </c>
      <c r="R158" t="s">
        <v>2725</v>
      </c>
      <c r="T158" s="3"/>
      <c r="U158" s="3"/>
    </row>
    <row r="159" spans="1:21" x14ac:dyDescent="0.15">
      <c r="A159">
        <v>8</v>
      </c>
      <c r="B159" s="43" t="s">
        <v>149</v>
      </c>
      <c r="C159" s="3">
        <v>94</v>
      </c>
      <c r="D159" s="3">
        <v>3.74</v>
      </c>
      <c r="E159" s="3" t="s">
        <v>2173</v>
      </c>
      <c r="F159" s="3">
        <v>2.06</v>
      </c>
      <c r="G159" s="3" t="s">
        <v>2173</v>
      </c>
      <c r="H159" s="3" t="s">
        <v>2174</v>
      </c>
      <c r="I159" s="3" t="s">
        <v>2173</v>
      </c>
      <c r="J159" s="9"/>
      <c r="K159" s="9"/>
      <c r="L159" s="9"/>
      <c r="M159" s="9"/>
      <c r="N159" s="3" t="s">
        <v>2304</v>
      </c>
      <c r="O159" s="3">
        <f t="shared" si="4"/>
        <v>99.8</v>
      </c>
      <c r="P159" s="3" t="s">
        <v>2173</v>
      </c>
      <c r="R159" t="s">
        <v>102</v>
      </c>
      <c r="S159" s="8" t="s">
        <v>104</v>
      </c>
      <c r="T159" s="3"/>
      <c r="U159" s="3"/>
    </row>
    <row r="160" spans="1:21" x14ac:dyDescent="0.15">
      <c r="A160">
        <v>9</v>
      </c>
      <c r="B160" s="8" t="s">
        <v>149</v>
      </c>
      <c r="C160" s="3">
        <v>98.92</v>
      </c>
      <c r="D160" s="3">
        <v>1.08</v>
      </c>
      <c r="E160" s="3" t="s">
        <v>2173</v>
      </c>
      <c r="G160" s="3" t="s">
        <v>2173</v>
      </c>
      <c r="H160" s="3" t="s">
        <v>2173</v>
      </c>
      <c r="I160" s="3" t="s">
        <v>2173</v>
      </c>
      <c r="J160" s="9"/>
      <c r="K160" s="9"/>
      <c r="L160" s="9"/>
      <c r="M160" s="9"/>
      <c r="N160" s="3" t="s">
        <v>2304</v>
      </c>
      <c r="O160" s="3">
        <f t="shared" si="4"/>
        <v>100</v>
      </c>
      <c r="P160" s="3" t="s">
        <v>2173</v>
      </c>
      <c r="R160" t="s">
        <v>101</v>
      </c>
      <c r="T160" s="3"/>
      <c r="U160" s="3"/>
    </row>
    <row r="161" spans="1:21" x14ac:dyDescent="0.15">
      <c r="A161">
        <v>10</v>
      </c>
      <c r="B161" s="8" t="s">
        <v>149</v>
      </c>
      <c r="C161" s="3">
        <v>89.24</v>
      </c>
      <c r="D161" s="3">
        <v>9.82</v>
      </c>
      <c r="E161" s="3" t="s">
        <v>2173</v>
      </c>
      <c r="F161" s="3">
        <v>0.49</v>
      </c>
      <c r="G161" s="3" t="s">
        <v>2173</v>
      </c>
      <c r="H161" s="3" t="s">
        <v>2173</v>
      </c>
      <c r="I161" s="3" t="s">
        <v>2173</v>
      </c>
      <c r="J161" s="9"/>
      <c r="K161" s="9"/>
      <c r="L161" s="9"/>
      <c r="M161" s="9"/>
      <c r="N161" s="3" t="s">
        <v>2304</v>
      </c>
      <c r="O161" s="3">
        <f t="shared" si="4"/>
        <v>99.55</v>
      </c>
      <c r="P161" s="3" t="s">
        <v>2173</v>
      </c>
      <c r="R161" t="s">
        <v>103</v>
      </c>
      <c r="S161" s="8" t="s">
        <v>105</v>
      </c>
      <c r="T161" s="3"/>
      <c r="U161" s="3"/>
    </row>
    <row r="162" spans="1:21" x14ac:dyDescent="0.15">
      <c r="A162">
        <v>11</v>
      </c>
      <c r="B162" s="8" t="s">
        <v>2308</v>
      </c>
      <c r="C162" s="3">
        <v>85.1</v>
      </c>
      <c r="D162" s="3">
        <v>11.5</v>
      </c>
      <c r="E162" s="3" t="s">
        <v>2173</v>
      </c>
      <c r="F162" s="3">
        <v>3.4</v>
      </c>
      <c r="G162" s="3" t="s">
        <v>2173</v>
      </c>
      <c r="H162" s="3" t="s">
        <v>2173</v>
      </c>
      <c r="I162" s="3" t="s">
        <v>2218</v>
      </c>
      <c r="J162" s="9"/>
      <c r="K162" s="9"/>
      <c r="L162" s="9"/>
      <c r="M162" s="9"/>
      <c r="N162" s="3" t="s">
        <v>2306</v>
      </c>
      <c r="O162" s="3">
        <f t="shared" si="4"/>
        <v>100</v>
      </c>
      <c r="P162" s="3" t="s">
        <v>2173</v>
      </c>
      <c r="R162" t="s">
        <v>2543</v>
      </c>
      <c r="T162" s="3"/>
      <c r="U162" s="3"/>
    </row>
    <row r="163" spans="1:21" x14ac:dyDescent="0.15">
      <c r="A163">
        <v>12</v>
      </c>
      <c r="B163" s="8" t="s">
        <v>2308</v>
      </c>
      <c r="C163" s="3">
        <v>88.58</v>
      </c>
      <c r="D163" s="3">
        <v>1.8</v>
      </c>
      <c r="E163" s="3">
        <v>7.56</v>
      </c>
      <c r="F163" s="3">
        <v>2.2799999999999998</v>
      </c>
      <c r="G163" s="3">
        <v>0.21</v>
      </c>
      <c r="H163" s="3">
        <v>0.28999999999999998</v>
      </c>
      <c r="I163" s="3" t="s">
        <v>2173</v>
      </c>
      <c r="J163" s="9"/>
      <c r="K163" s="9"/>
      <c r="L163" s="9"/>
      <c r="M163" s="9"/>
      <c r="N163" s="4" t="s">
        <v>2305</v>
      </c>
      <c r="O163" s="3">
        <f t="shared" si="4"/>
        <v>100.72</v>
      </c>
      <c r="P163" s="3" t="s">
        <v>2173</v>
      </c>
      <c r="R163" s="6" t="s">
        <v>2259</v>
      </c>
      <c r="T163" s="3"/>
      <c r="U163" s="3"/>
    </row>
    <row r="164" spans="1:21" x14ac:dyDescent="0.15">
      <c r="A164">
        <v>13</v>
      </c>
      <c r="B164" s="8" t="s">
        <v>150</v>
      </c>
      <c r="C164" s="3">
        <v>85.67</v>
      </c>
      <c r="D164" s="3">
        <v>1.1399999999999999</v>
      </c>
      <c r="E164" s="3">
        <v>10.83</v>
      </c>
      <c r="F164" s="3">
        <v>1.73</v>
      </c>
      <c r="G164" s="3" t="s">
        <v>2173</v>
      </c>
      <c r="H164" s="3">
        <v>0.74</v>
      </c>
      <c r="I164" s="3" t="s">
        <v>2173</v>
      </c>
      <c r="J164" s="9"/>
      <c r="K164" s="9"/>
      <c r="L164" s="9"/>
      <c r="M164" s="9"/>
      <c r="N164" s="3" t="s">
        <v>2305</v>
      </c>
      <c r="O164" s="3">
        <f t="shared" si="4"/>
        <v>100.11</v>
      </c>
      <c r="P164" s="3" t="s">
        <v>2173</v>
      </c>
      <c r="R164" t="s">
        <v>2727</v>
      </c>
      <c r="T164" s="3"/>
      <c r="U164" s="3"/>
    </row>
    <row r="165" spans="1:21" x14ac:dyDescent="0.15">
      <c r="A165">
        <v>14</v>
      </c>
      <c r="B165" s="8" t="s">
        <v>2955</v>
      </c>
      <c r="C165" s="11">
        <v>84.82</v>
      </c>
      <c r="D165" s="3">
        <v>6.18</v>
      </c>
      <c r="E165" s="3" t="s">
        <v>2173</v>
      </c>
      <c r="F165" s="3">
        <v>9.5</v>
      </c>
      <c r="G165" s="3" t="s">
        <v>2173</v>
      </c>
      <c r="H165" s="3" t="s">
        <v>2173</v>
      </c>
      <c r="I165" s="3" t="s">
        <v>2173</v>
      </c>
      <c r="J165" s="9"/>
      <c r="K165" s="9"/>
      <c r="L165" s="9"/>
      <c r="M165" s="9"/>
      <c r="N165" s="3" t="s">
        <v>2304</v>
      </c>
      <c r="O165" s="3">
        <f t="shared" si="4"/>
        <v>100.5</v>
      </c>
      <c r="P165" s="3" t="s">
        <v>2173</v>
      </c>
      <c r="R165" t="s">
        <v>106</v>
      </c>
      <c r="S165" s="8" t="s">
        <v>107</v>
      </c>
      <c r="T165" s="3"/>
      <c r="U165" s="3"/>
    </row>
    <row r="166" spans="1:21" x14ac:dyDescent="0.15">
      <c r="A166">
        <v>15</v>
      </c>
      <c r="B166" s="43" t="s">
        <v>2955</v>
      </c>
      <c r="C166" s="3">
        <v>69.650000000000006</v>
      </c>
      <c r="D166" s="3">
        <v>5.98</v>
      </c>
      <c r="F166" s="3">
        <v>24.37</v>
      </c>
      <c r="G166" s="3" t="s">
        <v>2173</v>
      </c>
      <c r="H166" s="3" t="s">
        <v>2173</v>
      </c>
      <c r="I166" s="3" t="s">
        <v>2173</v>
      </c>
      <c r="J166" s="9"/>
      <c r="K166" s="9"/>
      <c r="L166" s="9"/>
      <c r="M166" s="9"/>
      <c r="N166" s="3" t="s">
        <v>2304</v>
      </c>
      <c r="O166" s="3">
        <f t="shared" si="4"/>
        <v>100.00000000000001</v>
      </c>
      <c r="P166" s="3" t="s">
        <v>2173</v>
      </c>
      <c r="R166" t="s">
        <v>108</v>
      </c>
      <c r="S166" s="8" t="s">
        <v>109</v>
      </c>
      <c r="T166" s="3"/>
      <c r="U166" s="3"/>
    </row>
    <row r="167" spans="1:21" x14ac:dyDescent="0.15">
      <c r="A167">
        <v>16</v>
      </c>
      <c r="B167" s="8" t="s">
        <v>2955</v>
      </c>
      <c r="C167" s="3">
        <v>84.9</v>
      </c>
      <c r="D167" s="3">
        <v>10.5</v>
      </c>
      <c r="E167" s="3" t="s">
        <v>2173</v>
      </c>
      <c r="F167" s="3">
        <v>4.5999999999999996</v>
      </c>
      <c r="G167" s="3" t="s">
        <v>2173</v>
      </c>
      <c r="H167" s="3" t="s">
        <v>2173</v>
      </c>
      <c r="I167" s="3" t="s">
        <v>2173</v>
      </c>
      <c r="J167" s="9"/>
      <c r="K167" s="9"/>
      <c r="L167" s="9"/>
      <c r="M167" s="9"/>
      <c r="N167" s="3" t="s">
        <v>2306</v>
      </c>
      <c r="O167" s="3">
        <f t="shared" si="4"/>
        <v>100</v>
      </c>
      <c r="P167" s="3" t="s">
        <v>2173</v>
      </c>
      <c r="R167" t="s">
        <v>2544</v>
      </c>
      <c r="T167" s="3"/>
      <c r="U167" s="3"/>
    </row>
    <row r="168" spans="1:21" x14ac:dyDescent="0.15">
      <c r="A168">
        <v>17</v>
      </c>
      <c r="B168" s="8" t="s">
        <v>2310</v>
      </c>
      <c r="C168" s="3">
        <v>89.5</v>
      </c>
      <c r="D168" s="3">
        <v>9.6</v>
      </c>
      <c r="E168" s="3" t="s">
        <v>2173</v>
      </c>
      <c r="F168" s="3">
        <v>0.9</v>
      </c>
      <c r="G168" s="3" t="s">
        <v>2173</v>
      </c>
      <c r="H168" s="3" t="s">
        <v>2173</v>
      </c>
      <c r="I168" s="3" t="s">
        <v>2173</v>
      </c>
      <c r="J168" s="9"/>
      <c r="K168" s="9"/>
      <c r="L168" s="9"/>
      <c r="M168" s="9"/>
      <c r="N168" s="3" t="s">
        <v>2306</v>
      </c>
      <c r="O168" s="3">
        <f t="shared" si="4"/>
        <v>100</v>
      </c>
      <c r="P168" s="3" t="s">
        <v>2173</v>
      </c>
      <c r="R168" t="s">
        <v>2545</v>
      </c>
      <c r="T168" s="3"/>
      <c r="U168" s="3"/>
    </row>
    <row r="169" spans="1:21" x14ac:dyDescent="0.15">
      <c r="A169">
        <v>18</v>
      </c>
      <c r="B169" s="8" t="s">
        <v>2310</v>
      </c>
      <c r="C169" s="3">
        <v>100</v>
      </c>
      <c r="D169" s="3" t="s">
        <v>2174</v>
      </c>
      <c r="E169" s="3" t="s">
        <v>2173</v>
      </c>
      <c r="F169" s="11" t="s">
        <v>2174</v>
      </c>
      <c r="G169" s="3" t="s">
        <v>2173</v>
      </c>
      <c r="H169" s="3" t="s">
        <v>2173</v>
      </c>
      <c r="I169" s="3" t="s">
        <v>2173</v>
      </c>
      <c r="J169" s="9"/>
      <c r="K169" s="9"/>
      <c r="L169" s="9"/>
      <c r="M169" s="9"/>
      <c r="N169" s="3" t="s">
        <v>2304</v>
      </c>
      <c r="O169" s="3">
        <f t="shared" si="4"/>
        <v>100</v>
      </c>
      <c r="P169" s="3" t="s">
        <v>2173</v>
      </c>
      <c r="R169" t="s">
        <v>110</v>
      </c>
      <c r="S169" s="8" t="s">
        <v>99</v>
      </c>
      <c r="T169" s="3"/>
      <c r="U169" s="3"/>
    </row>
    <row r="170" spans="1:21" x14ac:dyDescent="0.15">
      <c r="A170">
        <v>19</v>
      </c>
      <c r="B170" s="8" t="s">
        <v>2311</v>
      </c>
      <c r="C170" s="3">
        <v>79.150000000000006</v>
      </c>
      <c r="D170" s="3">
        <v>4.97</v>
      </c>
      <c r="E170" s="3">
        <v>6.27</v>
      </c>
      <c r="F170" s="3">
        <v>9.18</v>
      </c>
      <c r="G170" s="3" t="s">
        <v>2173</v>
      </c>
      <c r="H170" s="3">
        <v>0.23</v>
      </c>
      <c r="I170" s="3" t="s">
        <v>2173</v>
      </c>
      <c r="J170" s="9"/>
      <c r="K170" s="9"/>
      <c r="L170" s="9"/>
      <c r="M170" s="9"/>
      <c r="N170" s="3" t="s">
        <v>2305</v>
      </c>
      <c r="O170" s="3">
        <f t="shared" si="4"/>
        <v>99.8</v>
      </c>
      <c r="P170" s="3" t="s">
        <v>2173</v>
      </c>
      <c r="R170" t="s">
        <v>2726</v>
      </c>
      <c r="T170" s="3"/>
      <c r="U170" s="3"/>
    </row>
    <row r="171" spans="1:21" x14ac:dyDescent="0.15">
      <c r="A171">
        <v>20</v>
      </c>
      <c r="B171" s="8" t="s">
        <v>2312</v>
      </c>
      <c r="C171" s="3">
        <v>88.1</v>
      </c>
      <c r="D171" s="3">
        <v>4.7</v>
      </c>
      <c r="E171" s="3" t="s">
        <v>2173</v>
      </c>
      <c r="F171" s="3">
        <v>7.2</v>
      </c>
      <c r="G171" s="3" t="s">
        <v>2173</v>
      </c>
      <c r="H171" s="3" t="s">
        <v>2173</v>
      </c>
      <c r="I171" s="3" t="s">
        <v>2173</v>
      </c>
      <c r="J171" s="9"/>
      <c r="K171" s="9"/>
      <c r="L171" s="9"/>
      <c r="M171" s="9"/>
      <c r="N171" s="3" t="s">
        <v>2304</v>
      </c>
      <c r="O171" s="3">
        <f t="shared" si="4"/>
        <v>100</v>
      </c>
      <c r="P171" s="3" t="s">
        <v>2173</v>
      </c>
      <c r="R171" t="s">
        <v>111</v>
      </c>
      <c r="T171" s="3"/>
      <c r="U171" s="3"/>
    </row>
    <row r="172" spans="1:21" x14ac:dyDescent="0.15">
      <c r="A172">
        <v>21</v>
      </c>
      <c r="B172" s="8" t="s">
        <v>2313</v>
      </c>
      <c r="C172" s="3">
        <v>87.42</v>
      </c>
      <c r="D172" s="3">
        <v>6.37</v>
      </c>
      <c r="E172" s="3" t="s">
        <v>2173</v>
      </c>
      <c r="F172" s="3">
        <v>6.21</v>
      </c>
      <c r="G172" s="3" t="s">
        <v>2173</v>
      </c>
      <c r="H172" s="3" t="s">
        <v>2173</v>
      </c>
      <c r="I172" s="3" t="s">
        <v>2173</v>
      </c>
      <c r="J172" s="9"/>
      <c r="K172" s="9"/>
      <c r="L172" s="9"/>
      <c r="M172" s="9"/>
      <c r="N172" s="3" t="s">
        <v>2304</v>
      </c>
      <c r="O172" s="3">
        <f t="shared" si="4"/>
        <v>100</v>
      </c>
      <c r="P172" s="3" t="s">
        <v>2173</v>
      </c>
      <c r="R172" t="s">
        <v>112</v>
      </c>
      <c r="T172" s="3"/>
      <c r="U172" s="3"/>
    </row>
    <row r="173" spans="1:21" x14ac:dyDescent="0.15">
      <c r="A173">
        <v>22</v>
      </c>
      <c r="B173" s="8" t="s">
        <v>2314</v>
      </c>
      <c r="C173" s="3">
        <v>89</v>
      </c>
      <c r="D173" s="3">
        <v>10.199999999999999</v>
      </c>
      <c r="E173" s="3" t="s">
        <v>2173</v>
      </c>
      <c r="F173" s="3">
        <v>0.8</v>
      </c>
      <c r="G173" s="3" t="s">
        <v>2173</v>
      </c>
      <c r="H173" s="3" t="s">
        <v>2173</v>
      </c>
      <c r="I173" s="3" t="s">
        <v>2173</v>
      </c>
      <c r="J173" s="9"/>
      <c r="K173" s="9"/>
      <c r="L173" s="9"/>
      <c r="M173" s="9"/>
      <c r="N173" s="3" t="s">
        <v>2306</v>
      </c>
      <c r="O173" s="3">
        <f t="shared" si="4"/>
        <v>100</v>
      </c>
      <c r="P173" s="3" t="s">
        <v>2173</v>
      </c>
      <c r="R173" t="s">
        <v>2557</v>
      </c>
      <c r="T173" s="3"/>
      <c r="U173" s="3"/>
    </row>
    <row r="174" spans="1:21" x14ac:dyDescent="0.15">
      <c r="A174">
        <v>23</v>
      </c>
      <c r="B174" s="8" t="s">
        <v>139</v>
      </c>
      <c r="C174" s="3">
        <v>80</v>
      </c>
      <c r="D174" s="3">
        <v>9.1</v>
      </c>
      <c r="E174" s="3" t="s">
        <v>2173</v>
      </c>
      <c r="F174" s="3">
        <v>10.9</v>
      </c>
      <c r="G174" s="3" t="s">
        <v>2173</v>
      </c>
      <c r="H174" s="3" t="s">
        <v>2173</v>
      </c>
      <c r="I174" s="3" t="s">
        <v>2173</v>
      </c>
      <c r="J174" s="9"/>
      <c r="K174" s="9"/>
      <c r="L174" s="9"/>
      <c r="M174" s="9"/>
      <c r="N174" s="3" t="s">
        <v>2304</v>
      </c>
      <c r="O174" s="3">
        <f t="shared" si="4"/>
        <v>100</v>
      </c>
      <c r="P174" s="3" t="s">
        <v>2173</v>
      </c>
      <c r="R174" t="s">
        <v>2546</v>
      </c>
      <c r="T174" s="3"/>
      <c r="U174" s="3"/>
    </row>
    <row r="175" spans="1:21" x14ac:dyDescent="0.15">
      <c r="A175">
        <v>24</v>
      </c>
      <c r="B175" s="8" t="s">
        <v>140</v>
      </c>
      <c r="C175" s="3">
        <v>88.8</v>
      </c>
      <c r="D175" s="3">
        <v>8</v>
      </c>
      <c r="E175" s="3" t="s">
        <v>2173</v>
      </c>
      <c r="F175" s="3">
        <v>3.2</v>
      </c>
      <c r="G175" s="3" t="s">
        <v>2173</v>
      </c>
      <c r="H175" s="3" t="s">
        <v>2173</v>
      </c>
      <c r="I175" s="3" t="s">
        <v>2173</v>
      </c>
      <c r="J175" s="9"/>
      <c r="K175" s="9"/>
      <c r="L175" s="9"/>
      <c r="M175" s="9"/>
      <c r="N175" s="3" t="s">
        <v>2306</v>
      </c>
      <c r="O175" s="3">
        <f t="shared" si="4"/>
        <v>100</v>
      </c>
      <c r="P175" s="3" t="s">
        <v>2173</v>
      </c>
      <c r="R175" t="s">
        <v>2547</v>
      </c>
      <c r="T175" s="3"/>
      <c r="U175" s="3"/>
    </row>
    <row r="176" spans="1:21" x14ac:dyDescent="0.15">
      <c r="A176">
        <v>25</v>
      </c>
      <c r="B176" s="43" t="s">
        <v>140</v>
      </c>
      <c r="C176" s="3">
        <v>89.07</v>
      </c>
      <c r="D176" s="3">
        <v>7.62</v>
      </c>
      <c r="E176" s="3" t="s">
        <v>2173</v>
      </c>
      <c r="F176" s="3">
        <v>3.32</v>
      </c>
      <c r="G176" s="3" t="s">
        <v>2173</v>
      </c>
      <c r="H176" s="3" t="s">
        <v>2173</v>
      </c>
      <c r="I176" s="3" t="s">
        <v>2173</v>
      </c>
      <c r="J176" s="9"/>
      <c r="K176" s="9"/>
      <c r="L176" s="9"/>
      <c r="M176" s="9"/>
      <c r="N176" s="3" t="s">
        <v>2304</v>
      </c>
      <c r="O176" s="3">
        <f t="shared" si="4"/>
        <v>100.00999999999999</v>
      </c>
      <c r="P176" s="3" t="s">
        <v>2173</v>
      </c>
      <c r="R176" t="s">
        <v>113</v>
      </c>
      <c r="S176" s="8" t="s">
        <v>114</v>
      </c>
      <c r="T176" s="3"/>
      <c r="U176" s="3"/>
    </row>
    <row r="177" spans="1:21" x14ac:dyDescent="0.15">
      <c r="A177">
        <v>26</v>
      </c>
      <c r="B177" s="8" t="s">
        <v>140</v>
      </c>
      <c r="C177" s="3">
        <v>80.959999999999994</v>
      </c>
      <c r="D177" s="3">
        <v>8.8000000000000007</v>
      </c>
      <c r="E177" s="3" t="s">
        <v>2173</v>
      </c>
      <c r="F177" s="3">
        <v>10.24</v>
      </c>
      <c r="G177" s="3" t="s">
        <v>2173</v>
      </c>
      <c r="H177" s="3" t="s">
        <v>2173</v>
      </c>
      <c r="I177" s="3" t="s">
        <v>2173</v>
      </c>
      <c r="J177" s="9"/>
      <c r="K177" s="9"/>
      <c r="L177" s="9"/>
      <c r="M177" s="9"/>
      <c r="N177" s="3" t="s">
        <v>2304</v>
      </c>
      <c r="O177" s="3">
        <f t="shared" si="4"/>
        <v>99.999999999999986</v>
      </c>
      <c r="P177" s="3" t="s">
        <v>2173</v>
      </c>
      <c r="R177" t="s">
        <v>115</v>
      </c>
      <c r="T177" s="3"/>
      <c r="U177" s="3"/>
    </row>
    <row r="178" spans="1:21" x14ac:dyDescent="0.15">
      <c r="A178">
        <v>27</v>
      </c>
      <c r="B178" s="43" t="s">
        <v>140</v>
      </c>
      <c r="C178" s="3">
        <v>74.11</v>
      </c>
      <c r="D178" s="3">
        <v>6.94</v>
      </c>
      <c r="E178" s="3" t="s">
        <v>2174</v>
      </c>
      <c r="F178" s="3">
        <v>18.95</v>
      </c>
      <c r="G178" s="3" t="s">
        <v>2173</v>
      </c>
      <c r="H178" s="3" t="s">
        <v>2173</v>
      </c>
      <c r="I178" s="3" t="s">
        <v>2173</v>
      </c>
      <c r="J178" s="9"/>
      <c r="K178" s="9"/>
      <c r="L178" s="9"/>
      <c r="M178" s="9"/>
      <c r="N178" s="3" t="s">
        <v>2304</v>
      </c>
      <c r="O178" s="3">
        <f t="shared" si="4"/>
        <v>100</v>
      </c>
      <c r="P178" s="3" t="s">
        <v>2173</v>
      </c>
      <c r="R178" t="s">
        <v>116</v>
      </c>
      <c r="S178" s="8" t="s">
        <v>117</v>
      </c>
      <c r="T178" s="3"/>
      <c r="U178" s="3"/>
    </row>
    <row r="179" spans="1:21" x14ac:dyDescent="0.15">
      <c r="A179">
        <f>A178+1</f>
        <v>28</v>
      </c>
      <c r="B179" s="8" t="s">
        <v>151</v>
      </c>
      <c r="C179" s="3">
        <v>66.819999999999993</v>
      </c>
      <c r="D179" s="3" t="s">
        <v>2173</v>
      </c>
      <c r="E179" s="3" t="s">
        <v>2173</v>
      </c>
      <c r="F179" s="3" t="s">
        <v>2174</v>
      </c>
      <c r="G179" s="3">
        <v>33.18</v>
      </c>
      <c r="H179" s="3" t="s">
        <v>2173</v>
      </c>
      <c r="I179" s="3" t="s">
        <v>2173</v>
      </c>
      <c r="J179" s="9"/>
      <c r="K179" s="9"/>
      <c r="L179" s="9"/>
      <c r="M179" s="9"/>
      <c r="N179" s="3" t="s">
        <v>2304</v>
      </c>
      <c r="O179" s="3">
        <f t="shared" si="4"/>
        <v>100</v>
      </c>
      <c r="P179" s="3" t="s">
        <v>2173</v>
      </c>
      <c r="R179" t="s">
        <v>118</v>
      </c>
      <c r="T179" s="3"/>
      <c r="U179" s="3"/>
    </row>
    <row r="180" spans="1:21" x14ac:dyDescent="0.15">
      <c r="A180">
        <f t="shared" ref="A180:A203" si="5">A179+1</f>
        <v>29</v>
      </c>
      <c r="B180" s="8" t="s">
        <v>141</v>
      </c>
      <c r="C180" s="3">
        <v>95.37</v>
      </c>
      <c r="D180" s="3">
        <v>0.99</v>
      </c>
      <c r="E180" s="3" t="s">
        <v>2173</v>
      </c>
      <c r="F180" s="3" t="s">
        <v>2174</v>
      </c>
      <c r="G180" s="3">
        <v>1.6</v>
      </c>
      <c r="H180" s="3" t="s">
        <v>2174</v>
      </c>
      <c r="I180" s="3" t="s">
        <v>2173</v>
      </c>
      <c r="J180" s="9"/>
      <c r="K180" s="9"/>
      <c r="L180" s="9"/>
      <c r="M180" s="9"/>
      <c r="N180" s="3" t="s">
        <v>2305</v>
      </c>
      <c r="O180" s="3">
        <f t="shared" si="4"/>
        <v>97.96</v>
      </c>
      <c r="P180" s="3" t="s">
        <v>2173</v>
      </c>
      <c r="R180" t="s">
        <v>2728</v>
      </c>
      <c r="T180" s="3"/>
      <c r="U180" s="3"/>
    </row>
    <row r="181" spans="1:21" x14ac:dyDescent="0.15">
      <c r="A181">
        <f t="shared" si="5"/>
        <v>30</v>
      </c>
      <c r="B181" s="8" t="s">
        <v>141</v>
      </c>
      <c r="C181" s="3">
        <v>97.13</v>
      </c>
      <c r="D181" s="3">
        <v>0.1</v>
      </c>
      <c r="E181" s="3" t="s">
        <v>2173</v>
      </c>
      <c r="F181" s="3" t="s">
        <v>2174</v>
      </c>
      <c r="G181" s="3">
        <v>1.76</v>
      </c>
      <c r="H181" s="3">
        <v>1.01</v>
      </c>
      <c r="I181" s="3" t="s">
        <v>2173</v>
      </c>
      <c r="J181" s="9"/>
      <c r="K181" s="9"/>
      <c r="L181" s="9"/>
      <c r="M181" s="9"/>
      <c r="N181" s="3" t="s">
        <v>2305</v>
      </c>
      <c r="O181" s="3">
        <f t="shared" si="4"/>
        <v>100</v>
      </c>
      <c r="P181" s="3" t="s">
        <v>2173</v>
      </c>
      <c r="R181" t="s">
        <v>2729</v>
      </c>
      <c r="T181" s="3"/>
      <c r="U181" s="3"/>
    </row>
    <row r="182" spans="1:21" x14ac:dyDescent="0.15">
      <c r="A182">
        <f t="shared" si="5"/>
        <v>31</v>
      </c>
      <c r="B182" s="8" t="s">
        <v>152</v>
      </c>
      <c r="C182" s="3">
        <v>82.62</v>
      </c>
      <c r="D182" s="3" t="s">
        <v>2173</v>
      </c>
      <c r="E182" s="3" t="s">
        <v>2173</v>
      </c>
      <c r="F182" s="3" t="s">
        <v>2173</v>
      </c>
      <c r="G182" s="3">
        <v>17.38</v>
      </c>
      <c r="H182" s="3" t="s">
        <v>2173</v>
      </c>
      <c r="I182" s="3" t="s">
        <v>2173</v>
      </c>
      <c r="J182" s="9"/>
      <c r="K182" s="9"/>
      <c r="L182" s="9"/>
      <c r="M182" s="9"/>
      <c r="N182" s="3" t="s">
        <v>2304</v>
      </c>
      <c r="O182" s="3">
        <f t="shared" si="4"/>
        <v>100</v>
      </c>
      <c r="P182" s="3" t="s">
        <v>2173</v>
      </c>
      <c r="R182" t="s">
        <v>119</v>
      </c>
      <c r="T182" s="3"/>
      <c r="U182" s="3"/>
    </row>
    <row r="183" spans="1:21" x14ac:dyDescent="0.15">
      <c r="A183">
        <f t="shared" si="5"/>
        <v>32</v>
      </c>
      <c r="B183" s="8" t="s">
        <v>142</v>
      </c>
      <c r="C183" s="3">
        <v>98.5</v>
      </c>
      <c r="D183" s="3">
        <v>0.37</v>
      </c>
      <c r="E183" s="3" t="s">
        <v>2173</v>
      </c>
      <c r="F183" s="3" t="s">
        <v>2174</v>
      </c>
      <c r="G183" s="3">
        <v>0.76</v>
      </c>
      <c r="H183" s="3">
        <v>0.46</v>
      </c>
      <c r="I183" s="3" t="s">
        <v>2173</v>
      </c>
      <c r="J183" s="9"/>
      <c r="K183" s="9"/>
      <c r="L183" s="9"/>
      <c r="M183" s="9"/>
      <c r="N183" s="3" t="s">
        <v>2305</v>
      </c>
      <c r="O183" s="3">
        <f t="shared" si="4"/>
        <v>100.09</v>
      </c>
      <c r="P183" s="3" t="s">
        <v>2173</v>
      </c>
      <c r="R183" t="s">
        <v>2730</v>
      </c>
      <c r="T183" s="3"/>
      <c r="U183" s="3"/>
    </row>
    <row r="184" spans="1:21" x14ac:dyDescent="0.15">
      <c r="A184">
        <f t="shared" si="5"/>
        <v>33</v>
      </c>
      <c r="B184" s="8" t="s">
        <v>142</v>
      </c>
      <c r="C184" s="3">
        <v>98</v>
      </c>
      <c r="D184" s="3">
        <v>0.5</v>
      </c>
      <c r="E184" s="3" t="s">
        <v>2173</v>
      </c>
      <c r="F184" s="3" t="s">
        <v>2173</v>
      </c>
      <c r="G184" s="3">
        <v>1.5</v>
      </c>
      <c r="H184" s="3">
        <v>0.5</v>
      </c>
      <c r="I184" s="3" t="s">
        <v>2173</v>
      </c>
      <c r="J184" s="9"/>
      <c r="K184" s="9"/>
      <c r="L184" s="9"/>
      <c r="M184" s="9"/>
      <c r="N184" s="3" t="s">
        <v>2305</v>
      </c>
      <c r="O184" s="3">
        <f t="shared" si="4"/>
        <v>100.5</v>
      </c>
      <c r="P184" s="3" t="s">
        <v>2173</v>
      </c>
      <c r="R184" t="s">
        <v>2731</v>
      </c>
      <c r="T184" s="3"/>
      <c r="U184" s="3"/>
    </row>
    <row r="185" spans="1:21" x14ac:dyDescent="0.15">
      <c r="A185">
        <f t="shared" si="5"/>
        <v>34</v>
      </c>
      <c r="B185" s="8" t="s">
        <v>143</v>
      </c>
      <c r="C185" s="3">
        <v>81.599999999999994</v>
      </c>
      <c r="D185" s="3">
        <v>7.41</v>
      </c>
      <c r="E185" s="3" t="s">
        <v>2173</v>
      </c>
      <c r="F185" s="3">
        <v>8.11</v>
      </c>
      <c r="G185" s="3">
        <v>1.86</v>
      </c>
      <c r="H185" s="3" t="s">
        <v>2173</v>
      </c>
      <c r="I185" s="3" t="s">
        <v>2173</v>
      </c>
      <c r="J185" s="9"/>
      <c r="K185" s="9"/>
      <c r="L185" s="9"/>
      <c r="M185" s="9"/>
      <c r="N185" s="3" t="s">
        <v>2305</v>
      </c>
      <c r="O185" s="3">
        <f t="shared" si="4"/>
        <v>98.97999999999999</v>
      </c>
      <c r="P185" s="3" t="s">
        <v>2173</v>
      </c>
      <c r="R185" t="s">
        <v>2732</v>
      </c>
      <c r="T185" s="3"/>
      <c r="U185" s="3"/>
    </row>
    <row r="186" spans="1:21" x14ac:dyDescent="0.15">
      <c r="A186">
        <f t="shared" si="5"/>
        <v>35</v>
      </c>
      <c r="B186" s="8" t="s">
        <v>143</v>
      </c>
      <c r="C186" s="3">
        <v>84.7</v>
      </c>
      <c r="D186" s="3">
        <v>3.01</v>
      </c>
      <c r="E186" s="3" t="s">
        <v>2174</v>
      </c>
      <c r="F186" s="3">
        <v>2.76</v>
      </c>
      <c r="G186" s="3">
        <v>7.93</v>
      </c>
      <c r="H186" s="3">
        <v>0.31</v>
      </c>
      <c r="I186" s="3" t="s">
        <v>2173</v>
      </c>
      <c r="J186" s="9"/>
      <c r="K186" s="9"/>
      <c r="L186" s="9"/>
      <c r="M186" s="9"/>
      <c r="N186" s="3" t="s">
        <v>2305</v>
      </c>
      <c r="O186" s="3">
        <f t="shared" si="4"/>
        <v>98.710000000000008</v>
      </c>
      <c r="P186" s="3" t="s">
        <v>2173</v>
      </c>
      <c r="R186" t="s">
        <v>2733</v>
      </c>
      <c r="T186" s="3"/>
      <c r="U186" s="3"/>
    </row>
    <row r="187" spans="1:21" x14ac:dyDescent="0.15">
      <c r="A187">
        <f t="shared" si="5"/>
        <v>36</v>
      </c>
      <c r="B187" s="8" t="s">
        <v>153</v>
      </c>
      <c r="C187" s="3">
        <v>91.9</v>
      </c>
      <c r="D187" s="3">
        <v>5.68</v>
      </c>
      <c r="E187" s="3" t="s">
        <v>2173</v>
      </c>
      <c r="F187" s="3">
        <v>2.42</v>
      </c>
      <c r="G187" s="3" t="s">
        <v>2173</v>
      </c>
      <c r="H187" s="3" t="s">
        <v>2173</v>
      </c>
      <c r="I187" s="3" t="s">
        <v>2173</v>
      </c>
      <c r="J187" s="9"/>
      <c r="K187" s="9"/>
      <c r="L187" s="9"/>
      <c r="M187" s="9"/>
      <c r="N187" s="3" t="s">
        <v>2304</v>
      </c>
      <c r="O187" s="3">
        <f t="shared" si="4"/>
        <v>100.00000000000001</v>
      </c>
      <c r="P187" s="3" t="s">
        <v>2173</v>
      </c>
      <c r="R187" t="s">
        <v>120</v>
      </c>
      <c r="T187" s="3"/>
      <c r="U187" s="3"/>
    </row>
    <row r="188" spans="1:21" x14ac:dyDescent="0.15">
      <c r="A188">
        <f t="shared" si="5"/>
        <v>37</v>
      </c>
      <c r="B188" s="8" t="s">
        <v>153</v>
      </c>
      <c r="C188" s="3">
        <v>93.53</v>
      </c>
      <c r="D188" s="3">
        <v>3.43</v>
      </c>
      <c r="E188" s="3" t="s">
        <v>2173</v>
      </c>
      <c r="F188" s="3">
        <v>3.04</v>
      </c>
      <c r="G188" s="3" t="s">
        <v>2173</v>
      </c>
      <c r="H188" s="3" t="s">
        <v>2174</v>
      </c>
      <c r="I188" s="3" t="s">
        <v>2173</v>
      </c>
      <c r="J188" s="9"/>
      <c r="K188" s="9"/>
      <c r="L188" s="9"/>
      <c r="M188" s="9"/>
      <c r="N188" s="3" t="s">
        <v>2304</v>
      </c>
      <c r="O188" s="3">
        <f t="shared" si="4"/>
        <v>100.00000000000001</v>
      </c>
      <c r="P188" s="3" t="s">
        <v>2174</v>
      </c>
      <c r="R188" t="s">
        <v>121</v>
      </c>
      <c r="T188" s="3"/>
      <c r="U188" s="3"/>
    </row>
    <row r="189" spans="1:21" x14ac:dyDescent="0.15">
      <c r="A189">
        <f t="shared" si="5"/>
        <v>38</v>
      </c>
      <c r="B189" s="8" t="s">
        <v>154</v>
      </c>
      <c r="C189" s="3">
        <v>86.08</v>
      </c>
      <c r="D189" s="3">
        <v>3.63</v>
      </c>
      <c r="E189" s="3" t="s">
        <v>2173</v>
      </c>
      <c r="F189" s="3">
        <v>4.87</v>
      </c>
      <c r="G189" s="3">
        <v>4.4000000000000004</v>
      </c>
      <c r="H189" s="3" t="s">
        <v>2173</v>
      </c>
      <c r="I189" s="3" t="s">
        <v>2173</v>
      </c>
      <c r="J189" s="9"/>
      <c r="K189" s="9"/>
      <c r="L189" s="9"/>
      <c r="M189" s="9"/>
      <c r="N189" s="3" t="s">
        <v>2305</v>
      </c>
      <c r="O189" s="3">
        <f t="shared" si="4"/>
        <v>98.98</v>
      </c>
      <c r="P189" s="3" t="s">
        <v>2173</v>
      </c>
      <c r="R189" t="s">
        <v>2734</v>
      </c>
      <c r="T189" s="3"/>
      <c r="U189" s="3"/>
    </row>
    <row r="190" spans="1:21" x14ac:dyDescent="0.15">
      <c r="A190">
        <f t="shared" si="5"/>
        <v>39</v>
      </c>
      <c r="B190" s="8" t="s">
        <v>154</v>
      </c>
      <c r="C190" s="3">
        <v>91.46</v>
      </c>
      <c r="D190" s="3" t="s">
        <v>2173</v>
      </c>
      <c r="E190" s="3" t="s">
        <v>2173</v>
      </c>
      <c r="F190" s="3" t="s">
        <v>2173</v>
      </c>
      <c r="G190" s="3">
        <v>5.92</v>
      </c>
      <c r="H190" s="3">
        <v>2.31</v>
      </c>
      <c r="I190" s="3" t="s">
        <v>2173</v>
      </c>
      <c r="J190" s="9"/>
      <c r="K190" s="9"/>
      <c r="L190" s="9"/>
      <c r="M190" s="9"/>
      <c r="N190" s="3" t="s">
        <v>2305</v>
      </c>
      <c r="O190" s="3">
        <f t="shared" si="4"/>
        <v>99.69</v>
      </c>
      <c r="P190" s="3" t="s">
        <v>2173</v>
      </c>
      <c r="R190" t="s">
        <v>2735</v>
      </c>
      <c r="T190" s="3"/>
      <c r="U190" s="3"/>
    </row>
    <row r="191" spans="1:21" x14ac:dyDescent="0.15">
      <c r="A191">
        <f t="shared" si="5"/>
        <v>40</v>
      </c>
      <c r="B191" s="8" t="s">
        <v>155</v>
      </c>
      <c r="C191" s="3">
        <v>90.68</v>
      </c>
      <c r="D191" s="3">
        <v>2</v>
      </c>
      <c r="E191" s="3">
        <v>1.39</v>
      </c>
      <c r="F191" s="3">
        <v>2.33</v>
      </c>
      <c r="G191" s="3">
        <v>2.2400000000000002</v>
      </c>
      <c r="H191" s="3">
        <v>0.61</v>
      </c>
      <c r="I191" s="3" t="s">
        <v>2173</v>
      </c>
      <c r="J191" s="9"/>
      <c r="K191" s="9"/>
      <c r="L191" s="9"/>
      <c r="M191" s="9"/>
      <c r="N191" s="3" t="s">
        <v>2305</v>
      </c>
      <c r="O191" s="3">
        <f t="shared" si="4"/>
        <v>99.25</v>
      </c>
      <c r="P191" s="3" t="s">
        <v>2173</v>
      </c>
      <c r="R191" t="s">
        <v>2736</v>
      </c>
      <c r="T191" s="3"/>
      <c r="U191" s="3"/>
    </row>
    <row r="192" spans="1:21" x14ac:dyDescent="0.15">
      <c r="A192">
        <f t="shared" si="5"/>
        <v>41</v>
      </c>
      <c r="B192" s="8" t="s">
        <v>155</v>
      </c>
      <c r="C192" s="3">
        <v>94.65</v>
      </c>
      <c r="D192" s="3">
        <v>0.45</v>
      </c>
      <c r="E192" s="3" t="s">
        <v>2173</v>
      </c>
      <c r="F192" s="3">
        <v>0.44</v>
      </c>
      <c r="G192" s="3">
        <v>3.22</v>
      </c>
      <c r="H192" s="3">
        <v>0.8</v>
      </c>
      <c r="I192" s="3" t="s">
        <v>2173</v>
      </c>
      <c r="J192" s="9"/>
      <c r="K192" s="9"/>
      <c r="L192" s="9"/>
      <c r="M192" s="9"/>
      <c r="N192" s="3" t="s">
        <v>2305</v>
      </c>
      <c r="O192" s="3">
        <f t="shared" si="4"/>
        <v>99.56</v>
      </c>
      <c r="P192" s="3" t="s">
        <v>2173</v>
      </c>
      <c r="R192" t="s">
        <v>2737</v>
      </c>
      <c r="T192" s="3"/>
      <c r="U192" s="3"/>
    </row>
    <row r="193" spans="1:21" x14ac:dyDescent="0.15">
      <c r="A193">
        <f t="shared" si="5"/>
        <v>42</v>
      </c>
      <c r="B193" s="8" t="s">
        <v>155</v>
      </c>
      <c r="C193" s="3">
        <v>94</v>
      </c>
      <c r="D193" s="3">
        <v>3.75</v>
      </c>
      <c r="E193" s="3" t="s">
        <v>2173</v>
      </c>
      <c r="F193" s="3">
        <v>2.25</v>
      </c>
      <c r="G193" s="3" t="s">
        <v>2173</v>
      </c>
      <c r="H193" s="3" t="s">
        <v>2173</v>
      </c>
      <c r="I193" s="3" t="s">
        <v>2173</v>
      </c>
      <c r="J193" s="9"/>
      <c r="K193" s="9"/>
      <c r="L193" s="9"/>
      <c r="M193" s="9"/>
      <c r="N193" s="3" t="s">
        <v>2304</v>
      </c>
      <c r="O193" s="3">
        <f t="shared" si="4"/>
        <v>100</v>
      </c>
      <c r="P193" s="3" t="s">
        <v>2174</v>
      </c>
      <c r="R193" t="s">
        <v>122</v>
      </c>
      <c r="T193" s="3"/>
      <c r="U193" s="3"/>
    </row>
    <row r="194" spans="1:21" x14ac:dyDescent="0.15">
      <c r="A194">
        <f t="shared" si="5"/>
        <v>43</v>
      </c>
      <c r="B194" s="8" t="s">
        <v>155</v>
      </c>
      <c r="C194" s="3">
        <v>98.74</v>
      </c>
      <c r="D194" s="3">
        <v>1.26</v>
      </c>
      <c r="F194" s="3" t="s">
        <v>2174</v>
      </c>
      <c r="G194" s="3" t="s">
        <v>2173</v>
      </c>
      <c r="H194" s="3" t="s">
        <v>2173</v>
      </c>
      <c r="I194" s="3" t="s">
        <v>2173</v>
      </c>
      <c r="J194" s="9"/>
      <c r="K194" s="9"/>
      <c r="L194" s="9"/>
      <c r="M194" s="9"/>
      <c r="N194" s="3" t="s">
        <v>2304</v>
      </c>
      <c r="O194" s="3">
        <f t="shared" si="4"/>
        <v>100</v>
      </c>
      <c r="P194" s="3" t="s">
        <v>2173</v>
      </c>
      <c r="R194" t="s">
        <v>123</v>
      </c>
      <c r="S194" s="8" t="s">
        <v>124</v>
      </c>
      <c r="T194" s="3"/>
      <c r="U194" s="3"/>
    </row>
    <row r="195" spans="1:21" x14ac:dyDescent="0.15">
      <c r="A195">
        <f t="shared" si="5"/>
        <v>44</v>
      </c>
      <c r="B195" s="8" t="s">
        <v>156</v>
      </c>
      <c r="C195" s="3">
        <v>95.84</v>
      </c>
      <c r="D195" s="3">
        <v>2.23</v>
      </c>
      <c r="E195" s="3" t="s">
        <v>2173</v>
      </c>
      <c r="F195" s="3">
        <v>1.93</v>
      </c>
      <c r="G195" s="3" t="s">
        <v>2173</v>
      </c>
      <c r="H195" s="3" t="s">
        <v>2173</v>
      </c>
      <c r="I195" s="3" t="s">
        <v>2173</v>
      </c>
      <c r="J195" s="9"/>
      <c r="K195" s="9"/>
      <c r="L195" s="9"/>
      <c r="M195" s="9"/>
      <c r="N195" s="3" t="s">
        <v>2304</v>
      </c>
      <c r="O195" s="3">
        <f t="shared" si="4"/>
        <v>100.00000000000001</v>
      </c>
      <c r="P195" s="3" t="s">
        <v>2173</v>
      </c>
      <c r="R195" t="s">
        <v>125</v>
      </c>
      <c r="T195" s="3"/>
      <c r="U195" s="3"/>
    </row>
    <row r="196" spans="1:21" x14ac:dyDescent="0.15">
      <c r="A196">
        <f t="shared" si="5"/>
        <v>45</v>
      </c>
      <c r="B196" s="8" t="s">
        <v>157</v>
      </c>
      <c r="C196" s="3">
        <v>98.87</v>
      </c>
      <c r="D196" s="3" t="s">
        <v>2173</v>
      </c>
      <c r="E196" s="3" t="s">
        <v>2173</v>
      </c>
      <c r="F196" s="3">
        <v>1.03</v>
      </c>
      <c r="G196" s="3" t="s">
        <v>2173</v>
      </c>
      <c r="H196" s="3" t="s">
        <v>2173</v>
      </c>
      <c r="I196" s="3" t="s">
        <v>2173</v>
      </c>
      <c r="J196" s="9"/>
      <c r="K196" s="9"/>
      <c r="L196" s="9"/>
      <c r="M196" s="9"/>
      <c r="N196" s="3" t="s">
        <v>2304</v>
      </c>
      <c r="O196" s="3">
        <f>SUM(C196:M196)</f>
        <v>99.9</v>
      </c>
      <c r="P196" s="3" t="s">
        <v>2173</v>
      </c>
      <c r="R196" t="s">
        <v>126</v>
      </c>
      <c r="T196" s="3"/>
      <c r="U196" s="3"/>
    </row>
    <row r="197" spans="1:21" x14ac:dyDescent="0.15">
      <c r="A197">
        <f t="shared" si="5"/>
        <v>46</v>
      </c>
      <c r="B197" s="8" t="s">
        <v>158</v>
      </c>
      <c r="C197" s="3">
        <v>88.72</v>
      </c>
      <c r="D197" s="3">
        <v>5.85</v>
      </c>
      <c r="E197" s="3" t="s">
        <v>2173</v>
      </c>
      <c r="F197" s="3">
        <v>5.43</v>
      </c>
      <c r="G197" s="3" t="s">
        <v>2173</v>
      </c>
      <c r="H197" s="3" t="s">
        <v>2173</v>
      </c>
      <c r="I197" s="3" t="s">
        <v>2173</v>
      </c>
      <c r="J197" s="9"/>
      <c r="K197" s="9"/>
      <c r="L197" s="9"/>
      <c r="M197" s="9"/>
      <c r="N197" s="3" t="s">
        <v>2304</v>
      </c>
      <c r="O197" s="3">
        <f>SUM(C197:M197)</f>
        <v>100</v>
      </c>
      <c r="P197" s="3" t="s">
        <v>2173</v>
      </c>
      <c r="R197" t="s">
        <v>127</v>
      </c>
      <c r="T197" s="3"/>
      <c r="U197" s="3"/>
    </row>
    <row r="198" spans="1:21" x14ac:dyDescent="0.15">
      <c r="A198">
        <f t="shared" si="5"/>
        <v>47</v>
      </c>
      <c r="B198" s="43" t="s">
        <v>159</v>
      </c>
      <c r="C198" s="3">
        <v>94.64</v>
      </c>
      <c r="D198" s="3">
        <v>1.56</v>
      </c>
      <c r="E198" s="3" t="s">
        <v>2173</v>
      </c>
      <c r="F198" s="3">
        <v>3.8</v>
      </c>
      <c r="G198" s="3" t="s">
        <v>2173</v>
      </c>
      <c r="H198" s="3" t="s">
        <v>2173</v>
      </c>
      <c r="I198" s="3" t="s">
        <v>2173</v>
      </c>
      <c r="J198" s="9"/>
      <c r="K198" s="9"/>
      <c r="L198" s="9"/>
      <c r="M198" s="9"/>
      <c r="N198" s="3" t="s">
        <v>2304</v>
      </c>
      <c r="O198" s="3">
        <f t="shared" si="4"/>
        <v>100</v>
      </c>
      <c r="P198" s="3" t="s">
        <v>2173</v>
      </c>
      <c r="R198" t="s">
        <v>128</v>
      </c>
      <c r="S198" s="8" t="s">
        <v>129</v>
      </c>
      <c r="T198" s="3"/>
      <c r="U198" s="3"/>
    </row>
    <row r="199" spans="1:21" x14ac:dyDescent="0.15">
      <c r="A199">
        <f t="shared" si="5"/>
        <v>48</v>
      </c>
      <c r="B199" s="8" t="s">
        <v>160</v>
      </c>
      <c r="C199" s="3">
        <v>87.96</v>
      </c>
      <c r="D199" s="3">
        <v>4.3499999999999996</v>
      </c>
      <c r="E199" s="3" t="s">
        <v>2173</v>
      </c>
      <c r="F199" s="3">
        <v>7.69</v>
      </c>
      <c r="G199" s="3" t="s">
        <v>2173</v>
      </c>
      <c r="H199" s="3" t="s">
        <v>2173</v>
      </c>
      <c r="I199" s="3" t="s">
        <v>2173</v>
      </c>
      <c r="J199" s="9"/>
      <c r="K199" s="9"/>
      <c r="L199" s="9"/>
      <c r="M199" s="9"/>
      <c r="N199" s="3" t="s">
        <v>2304</v>
      </c>
      <c r="O199" s="3">
        <f t="shared" si="4"/>
        <v>99.999999999999986</v>
      </c>
      <c r="P199" s="3" t="s">
        <v>2173</v>
      </c>
      <c r="R199" t="s">
        <v>130</v>
      </c>
      <c r="S199" s="8" t="s">
        <v>131</v>
      </c>
      <c r="T199" s="3"/>
      <c r="U199" s="3"/>
    </row>
    <row r="200" spans="1:21" x14ac:dyDescent="0.15">
      <c r="A200">
        <f t="shared" si="5"/>
        <v>49</v>
      </c>
      <c r="B200" s="8" t="s">
        <v>160</v>
      </c>
      <c r="C200" s="3">
        <v>83.55</v>
      </c>
      <c r="D200" s="3">
        <v>1.42</v>
      </c>
      <c r="E200" s="3" t="s">
        <v>2173</v>
      </c>
      <c r="F200" s="3">
        <v>14.76</v>
      </c>
      <c r="G200" s="3" t="s">
        <v>2173</v>
      </c>
      <c r="H200" s="3">
        <v>0.27</v>
      </c>
      <c r="I200" s="3" t="s">
        <v>2173</v>
      </c>
      <c r="J200" s="9"/>
      <c r="K200" s="9"/>
      <c r="L200" s="9"/>
      <c r="M200" s="9"/>
      <c r="N200" s="3" t="s">
        <v>2304</v>
      </c>
      <c r="O200" s="3">
        <f t="shared" si="4"/>
        <v>100</v>
      </c>
      <c r="P200" s="3" t="s">
        <v>2173</v>
      </c>
      <c r="R200" t="s">
        <v>132</v>
      </c>
      <c r="S200" s="8" t="s">
        <v>131</v>
      </c>
      <c r="T200" s="3"/>
      <c r="U200" s="3"/>
    </row>
    <row r="201" spans="1:21" x14ac:dyDescent="0.15">
      <c r="A201">
        <f t="shared" si="5"/>
        <v>50</v>
      </c>
      <c r="B201" s="8" t="s">
        <v>161</v>
      </c>
      <c r="C201" s="3">
        <v>98.3</v>
      </c>
      <c r="D201" s="3" t="s">
        <v>2173</v>
      </c>
      <c r="E201" s="3" t="s">
        <v>2173</v>
      </c>
      <c r="F201" s="11">
        <v>1.76</v>
      </c>
      <c r="G201" s="3" t="s">
        <v>2173</v>
      </c>
      <c r="H201" s="3" t="s">
        <v>2173</v>
      </c>
      <c r="I201" s="3" t="s">
        <v>2173</v>
      </c>
      <c r="J201" s="9"/>
      <c r="K201" s="9"/>
      <c r="L201" s="9"/>
      <c r="M201" s="9"/>
      <c r="N201" s="3" t="s">
        <v>2304</v>
      </c>
      <c r="O201" s="3">
        <f>SUM(C201:M201)</f>
        <v>100.06</v>
      </c>
      <c r="P201" s="3" t="s">
        <v>2173</v>
      </c>
      <c r="R201" t="s">
        <v>133</v>
      </c>
      <c r="S201" s="8" t="s">
        <v>134</v>
      </c>
      <c r="T201" s="3"/>
      <c r="U201" s="3"/>
    </row>
    <row r="202" spans="1:21" x14ac:dyDescent="0.15">
      <c r="A202">
        <f t="shared" si="5"/>
        <v>51</v>
      </c>
      <c r="B202" s="43" t="s">
        <v>161</v>
      </c>
      <c r="C202" s="3">
        <v>96.62</v>
      </c>
      <c r="D202" s="3">
        <v>3.38</v>
      </c>
      <c r="E202" s="3" t="s">
        <v>2173</v>
      </c>
      <c r="F202" s="3" t="s">
        <v>2174</v>
      </c>
      <c r="G202" s="3" t="s">
        <v>2173</v>
      </c>
      <c r="H202" s="3" t="s">
        <v>2173</v>
      </c>
      <c r="I202" s="3" t="s">
        <v>2173</v>
      </c>
      <c r="J202" s="9"/>
      <c r="K202" s="9"/>
      <c r="L202" s="9"/>
      <c r="M202" s="9"/>
      <c r="N202" s="3" t="s">
        <v>2304</v>
      </c>
      <c r="O202" s="3">
        <f t="shared" si="4"/>
        <v>100</v>
      </c>
      <c r="P202" s="3" t="s">
        <v>2173</v>
      </c>
      <c r="R202" t="s">
        <v>135</v>
      </c>
      <c r="S202" s="8" t="s">
        <v>105</v>
      </c>
      <c r="T202" s="3"/>
      <c r="U202" s="3"/>
    </row>
    <row r="203" spans="1:21" x14ac:dyDescent="0.15">
      <c r="A203">
        <f t="shared" si="5"/>
        <v>52</v>
      </c>
      <c r="B203" s="43" t="s">
        <v>162</v>
      </c>
      <c r="C203" s="3">
        <v>84.53</v>
      </c>
      <c r="D203" s="3">
        <v>6.82</v>
      </c>
      <c r="E203" s="3" t="s">
        <v>2173</v>
      </c>
      <c r="F203" s="3">
        <v>8.65</v>
      </c>
      <c r="G203" s="3" t="s">
        <v>2173</v>
      </c>
      <c r="H203" s="3" t="s">
        <v>2173</v>
      </c>
      <c r="I203" s="3" t="s">
        <v>2173</v>
      </c>
      <c r="J203" s="9"/>
      <c r="K203" s="9"/>
      <c r="L203" s="9"/>
      <c r="M203" s="9"/>
      <c r="N203" s="3" t="s">
        <v>2304</v>
      </c>
      <c r="O203" s="3">
        <f t="shared" si="4"/>
        <v>100</v>
      </c>
      <c r="P203" s="3" t="s">
        <v>2173</v>
      </c>
      <c r="R203" t="s">
        <v>136</v>
      </c>
      <c r="S203" s="8" t="s">
        <v>137</v>
      </c>
      <c r="T203" s="3"/>
      <c r="U203" s="3"/>
    </row>
    <row r="204" spans="1:21" x14ac:dyDescent="0.15">
      <c r="T204" s="3"/>
      <c r="U204" s="3"/>
    </row>
    <row r="205" spans="1:21" x14ac:dyDescent="0.15">
      <c r="A205" s="1" t="s">
        <v>163</v>
      </c>
      <c r="C205" s="2" t="s">
        <v>2161</v>
      </c>
      <c r="D205" s="2" t="s">
        <v>2162</v>
      </c>
      <c r="E205" s="2" t="s">
        <v>2163</v>
      </c>
      <c r="F205" s="2" t="s">
        <v>2164</v>
      </c>
      <c r="G205" s="9"/>
      <c r="H205" s="9"/>
      <c r="I205" s="9"/>
      <c r="J205" s="9"/>
      <c r="K205" s="9"/>
      <c r="L205" s="9"/>
      <c r="M205" s="9"/>
      <c r="T205" s="3"/>
      <c r="U205" s="3"/>
    </row>
    <row r="206" spans="1:21" ht="14" x14ac:dyDescent="0.2">
      <c r="A206">
        <v>53</v>
      </c>
      <c r="B206" s="8" t="s">
        <v>168</v>
      </c>
      <c r="C206" s="34">
        <v>87</v>
      </c>
      <c r="D206" s="34">
        <v>9.8000000000000007</v>
      </c>
      <c r="E206" s="34" t="s">
        <v>2173</v>
      </c>
      <c r="F206" s="34">
        <v>3.1</v>
      </c>
      <c r="G206" s="9"/>
      <c r="H206" s="9"/>
      <c r="I206" s="9"/>
      <c r="J206" s="9"/>
      <c r="K206" s="9"/>
      <c r="L206" s="9"/>
      <c r="M206" s="9"/>
      <c r="N206" s="3" t="s">
        <v>165</v>
      </c>
      <c r="O206" s="3">
        <f t="shared" ref="O206:O223" si="6">SUM(C206:M206)</f>
        <v>99.899999999999991</v>
      </c>
      <c r="R206" t="s">
        <v>992</v>
      </c>
      <c r="S206" s="8" t="s">
        <v>991</v>
      </c>
      <c r="T206" s="3"/>
      <c r="U206" s="3"/>
    </row>
    <row r="207" spans="1:21" ht="14" x14ac:dyDescent="0.2">
      <c r="A207">
        <f>A206+1</f>
        <v>54</v>
      </c>
      <c r="B207" s="8" t="s">
        <v>168</v>
      </c>
      <c r="C207" s="3">
        <v>83.1</v>
      </c>
      <c r="D207" s="3">
        <v>5.68</v>
      </c>
      <c r="E207" s="3" t="s">
        <v>2173</v>
      </c>
      <c r="F207" s="3">
        <v>11.16</v>
      </c>
      <c r="G207" s="9"/>
      <c r="H207" s="9"/>
      <c r="I207" s="9"/>
      <c r="J207" s="9"/>
      <c r="K207" s="9"/>
      <c r="L207" s="9"/>
      <c r="M207" s="9"/>
      <c r="N207" s="3" t="s">
        <v>165</v>
      </c>
      <c r="O207" s="3">
        <f t="shared" si="6"/>
        <v>99.94</v>
      </c>
      <c r="R207" t="s">
        <v>988</v>
      </c>
      <c r="T207" s="3"/>
      <c r="U207" s="3"/>
    </row>
    <row r="208" spans="1:21" ht="14" x14ac:dyDescent="0.2">
      <c r="A208">
        <f t="shared" ref="A208:A222" si="7">A207+1</f>
        <v>55</v>
      </c>
      <c r="B208" s="8" t="s">
        <v>169</v>
      </c>
      <c r="C208" s="3">
        <v>81.75</v>
      </c>
      <c r="D208" s="3">
        <v>5.89</v>
      </c>
      <c r="E208" s="3">
        <v>10.5</v>
      </c>
      <c r="F208" s="3">
        <v>1.7</v>
      </c>
      <c r="G208" s="9"/>
      <c r="H208" s="9"/>
      <c r="I208" s="9"/>
      <c r="J208" s="9"/>
      <c r="K208" s="9"/>
      <c r="L208" s="9"/>
      <c r="M208" s="9"/>
      <c r="N208" s="3" t="s">
        <v>165</v>
      </c>
      <c r="O208" s="3">
        <f t="shared" si="6"/>
        <v>99.84</v>
      </c>
      <c r="R208" t="s">
        <v>989</v>
      </c>
      <c r="T208" s="3"/>
      <c r="U208" s="3"/>
    </row>
    <row r="209" spans="1:21" x14ac:dyDescent="0.15">
      <c r="A209">
        <f t="shared" si="7"/>
        <v>56</v>
      </c>
      <c r="B209" s="8" t="s">
        <v>166</v>
      </c>
      <c r="C209" s="3">
        <v>100</v>
      </c>
      <c r="D209" s="3" t="s">
        <v>2173</v>
      </c>
      <c r="E209" s="3" t="s">
        <v>2173</v>
      </c>
      <c r="F209" s="3" t="s">
        <v>2173</v>
      </c>
      <c r="G209" s="9"/>
      <c r="H209" s="9"/>
      <c r="I209" s="9"/>
      <c r="J209" s="9"/>
      <c r="K209" s="9"/>
      <c r="L209" s="9"/>
      <c r="M209" s="9"/>
      <c r="N209" s="3" t="s">
        <v>164</v>
      </c>
      <c r="O209" s="3">
        <f t="shared" si="6"/>
        <v>100</v>
      </c>
      <c r="R209" s="13" t="s">
        <v>1910</v>
      </c>
      <c r="T209" s="3"/>
      <c r="U209" s="3"/>
    </row>
    <row r="210" spans="1:21" x14ac:dyDescent="0.15">
      <c r="A210">
        <f t="shared" si="7"/>
        <v>57</v>
      </c>
      <c r="B210" s="8" t="s">
        <v>170</v>
      </c>
      <c r="C210" s="3">
        <v>79.3</v>
      </c>
      <c r="D210" s="3" t="s">
        <v>2173</v>
      </c>
      <c r="E210" s="3">
        <v>20.7</v>
      </c>
      <c r="F210" s="3" t="s">
        <v>2173</v>
      </c>
      <c r="G210" s="9"/>
      <c r="H210" s="9"/>
      <c r="I210" s="9"/>
      <c r="J210" s="9"/>
      <c r="K210" s="9"/>
      <c r="L210" s="9"/>
      <c r="M210" s="9"/>
      <c r="N210" s="3" t="s">
        <v>164</v>
      </c>
      <c r="O210" s="3">
        <f t="shared" si="6"/>
        <v>100</v>
      </c>
      <c r="R210" s="13" t="s">
        <v>1911</v>
      </c>
      <c r="T210" s="3"/>
      <c r="U210" s="3"/>
    </row>
    <row r="211" spans="1:21" x14ac:dyDescent="0.15">
      <c r="A211">
        <f t="shared" si="7"/>
        <v>58</v>
      </c>
      <c r="B211" s="8" t="s">
        <v>171</v>
      </c>
      <c r="C211" s="3">
        <v>80.099999999999994</v>
      </c>
      <c r="D211" s="3" t="s">
        <v>2173</v>
      </c>
      <c r="E211" s="3">
        <v>19.899999999999999</v>
      </c>
      <c r="F211" s="3" t="s">
        <v>2173</v>
      </c>
      <c r="G211" s="9"/>
      <c r="H211" s="9"/>
      <c r="I211" s="9"/>
      <c r="J211" s="9"/>
      <c r="K211" s="9"/>
      <c r="L211" s="9"/>
      <c r="M211" s="9"/>
      <c r="N211" s="3" t="s">
        <v>164</v>
      </c>
      <c r="O211" s="3">
        <f t="shared" si="6"/>
        <v>100</v>
      </c>
      <c r="R211" s="13" t="s">
        <v>1912</v>
      </c>
      <c r="T211" s="3"/>
      <c r="U211" s="3"/>
    </row>
    <row r="212" spans="1:21" x14ac:dyDescent="0.15">
      <c r="A212">
        <f t="shared" si="7"/>
        <v>59</v>
      </c>
      <c r="B212" s="8" t="s">
        <v>167</v>
      </c>
      <c r="C212" s="3">
        <v>100</v>
      </c>
      <c r="D212" s="3" t="s">
        <v>2173</v>
      </c>
      <c r="E212" s="3" t="s">
        <v>2173</v>
      </c>
      <c r="F212" s="3" t="s">
        <v>2173</v>
      </c>
      <c r="G212" s="9"/>
      <c r="H212" s="9"/>
      <c r="I212" s="9"/>
      <c r="J212" s="9"/>
      <c r="K212" s="9"/>
      <c r="L212" s="9"/>
      <c r="M212" s="9"/>
      <c r="N212" s="3" t="s">
        <v>164</v>
      </c>
      <c r="O212" s="3">
        <f t="shared" si="6"/>
        <v>100</v>
      </c>
      <c r="R212" s="13" t="s">
        <v>1805</v>
      </c>
      <c r="T212" s="3"/>
      <c r="U212" s="3"/>
    </row>
    <row r="213" spans="1:21" x14ac:dyDescent="0.15">
      <c r="A213">
        <f t="shared" si="7"/>
        <v>60</v>
      </c>
      <c r="B213" s="8" t="s">
        <v>172</v>
      </c>
      <c r="C213" s="3">
        <v>77.8</v>
      </c>
      <c r="D213" s="3" t="s">
        <v>2173</v>
      </c>
      <c r="E213" s="3">
        <v>22</v>
      </c>
      <c r="F213" s="3" t="s">
        <v>2173</v>
      </c>
      <c r="G213" s="9"/>
      <c r="H213" s="9"/>
      <c r="I213" s="9"/>
      <c r="J213" s="9"/>
      <c r="K213" s="9"/>
      <c r="L213" s="9"/>
      <c r="M213" s="9"/>
      <c r="N213" s="3" t="s">
        <v>164</v>
      </c>
      <c r="O213" s="3">
        <f t="shared" si="6"/>
        <v>99.8</v>
      </c>
      <c r="R213" s="13" t="s">
        <v>1806</v>
      </c>
      <c r="T213" s="3"/>
      <c r="U213" s="3"/>
    </row>
    <row r="214" spans="1:21" ht="14" x14ac:dyDescent="0.2">
      <c r="A214">
        <f t="shared" si="7"/>
        <v>61</v>
      </c>
      <c r="B214" s="8" t="s">
        <v>172</v>
      </c>
      <c r="C214" s="3">
        <v>72.2</v>
      </c>
      <c r="D214" s="3" t="s">
        <v>2173</v>
      </c>
      <c r="E214" s="3">
        <v>27.7</v>
      </c>
      <c r="F214" s="3" t="s">
        <v>2173</v>
      </c>
      <c r="G214" s="9"/>
      <c r="H214" s="9"/>
      <c r="I214" s="9"/>
      <c r="J214" s="9"/>
      <c r="K214" s="9"/>
      <c r="L214" s="9"/>
      <c r="M214" s="9"/>
      <c r="N214" s="3" t="s">
        <v>165</v>
      </c>
      <c r="O214" s="3">
        <f t="shared" si="6"/>
        <v>99.9</v>
      </c>
      <c r="R214" t="s">
        <v>990</v>
      </c>
      <c r="T214" s="3"/>
      <c r="U214" s="3"/>
    </row>
    <row r="215" spans="1:21" ht="14" x14ac:dyDescent="0.2">
      <c r="A215">
        <f t="shared" si="7"/>
        <v>62</v>
      </c>
      <c r="B215" s="8" t="s">
        <v>172</v>
      </c>
      <c r="C215" s="3">
        <v>87</v>
      </c>
      <c r="D215" s="3">
        <v>9.8000000000000007</v>
      </c>
      <c r="E215" s="3" t="s">
        <v>2173</v>
      </c>
      <c r="F215" s="3">
        <v>3.1</v>
      </c>
      <c r="G215" s="9"/>
      <c r="H215" s="9"/>
      <c r="I215" s="9"/>
      <c r="J215" s="9"/>
      <c r="K215" s="9"/>
      <c r="L215" s="9"/>
      <c r="M215" s="9"/>
      <c r="N215" s="3" t="s">
        <v>165</v>
      </c>
      <c r="O215" s="3">
        <f t="shared" si="6"/>
        <v>99.899999999999991</v>
      </c>
      <c r="R215" t="s">
        <v>987</v>
      </c>
      <c r="T215" s="3"/>
      <c r="U215" s="3"/>
    </row>
    <row r="216" spans="1:21" x14ac:dyDescent="0.15">
      <c r="A216">
        <f t="shared" si="7"/>
        <v>63</v>
      </c>
      <c r="B216" s="8" t="s">
        <v>147</v>
      </c>
      <c r="C216" s="3">
        <v>81.3</v>
      </c>
      <c r="D216" s="3">
        <v>0.83</v>
      </c>
      <c r="E216" s="3">
        <v>16.3</v>
      </c>
      <c r="F216" s="3">
        <v>1.1000000000000001</v>
      </c>
      <c r="G216" s="9"/>
      <c r="H216" s="9"/>
      <c r="I216" s="9"/>
      <c r="J216" s="9"/>
      <c r="K216" s="9"/>
      <c r="L216" s="9"/>
      <c r="M216" s="9"/>
      <c r="N216" s="3" t="s">
        <v>164</v>
      </c>
      <c r="O216" s="3">
        <f t="shared" si="6"/>
        <v>99.529999999999987</v>
      </c>
      <c r="R216" s="13" t="s">
        <v>1906</v>
      </c>
      <c r="T216" s="3"/>
      <c r="U216" s="3"/>
    </row>
    <row r="217" spans="1:21" x14ac:dyDescent="0.15">
      <c r="A217">
        <f t="shared" si="7"/>
        <v>64</v>
      </c>
      <c r="B217" s="8" t="s">
        <v>147</v>
      </c>
      <c r="C217" s="3">
        <v>100</v>
      </c>
      <c r="D217" s="3" t="s">
        <v>2173</v>
      </c>
      <c r="E217" s="3" t="s">
        <v>2173</v>
      </c>
      <c r="F217" s="3" t="s">
        <v>2173</v>
      </c>
      <c r="G217" s="9"/>
      <c r="H217" s="9"/>
      <c r="I217" s="9"/>
      <c r="J217" s="9"/>
      <c r="K217" s="9"/>
      <c r="L217" s="9"/>
      <c r="M217" s="9"/>
      <c r="N217" s="3" t="s">
        <v>164</v>
      </c>
      <c r="O217" s="3">
        <f t="shared" si="6"/>
        <v>100</v>
      </c>
      <c r="R217" s="13" t="s">
        <v>1907</v>
      </c>
      <c r="T217" s="3"/>
      <c r="U217" s="3"/>
    </row>
    <row r="218" spans="1:21" x14ac:dyDescent="0.15">
      <c r="A218">
        <f t="shared" si="7"/>
        <v>65</v>
      </c>
      <c r="B218" s="8" t="s">
        <v>173</v>
      </c>
      <c r="C218" s="3">
        <v>84.02</v>
      </c>
      <c r="D218" s="3">
        <v>0.77</v>
      </c>
      <c r="E218" s="3">
        <v>15.2</v>
      </c>
      <c r="F218" s="3" t="s">
        <v>2173</v>
      </c>
      <c r="G218" s="9"/>
      <c r="H218" s="9"/>
      <c r="I218" s="9"/>
      <c r="J218" s="9"/>
      <c r="K218" s="9"/>
      <c r="L218" s="9"/>
      <c r="M218" s="9"/>
      <c r="N218" s="3" t="s">
        <v>164</v>
      </c>
      <c r="O218" s="3">
        <f t="shared" si="6"/>
        <v>99.99</v>
      </c>
      <c r="R218" s="13" t="s">
        <v>1908</v>
      </c>
      <c r="T218" s="3"/>
      <c r="U218" s="3"/>
    </row>
    <row r="219" spans="1:21" x14ac:dyDescent="0.15">
      <c r="A219">
        <f t="shared" si="7"/>
        <v>66</v>
      </c>
      <c r="B219" s="8" t="s">
        <v>173</v>
      </c>
      <c r="C219" s="11">
        <v>80.55</v>
      </c>
      <c r="D219" s="3">
        <v>3.01</v>
      </c>
      <c r="E219" s="3">
        <v>16.399999999999999</v>
      </c>
      <c r="F219" s="3" t="s">
        <v>2173</v>
      </c>
      <c r="G219" s="9"/>
      <c r="H219" s="9"/>
      <c r="I219" s="9"/>
      <c r="J219" s="9"/>
      <c r="K219" s="9"/>
      <c r="L219" s="9"/>
      <c r="M219" s="9"/>
      <c r="N219" s="3" t="s">
        <v>164</v>
      </c>
      <c r="O219" s="3">
        <f t="shared" si="6"/>
        <v>99.960000000000008</v>
      </c>
      <c r="R219" s="13" t="s">
        <v>1909</v>
      </c>
      <c r="T219" s="3"/>
      <c r="U219" s="3"/>
    </row>
    <row r="220" spans="1:21" ht="14" x14ac:dyDescent="0.2">
      <c r="A220">
        <f>A219+1</f>
        <v>67</v>
      </c>
      <c r="B220" s="8" t="s">
        <v>154</v>
      </c>
      <c r="C220" s="3">
        <v>92</v>
      </c>
      <c r="D220" s="3">
        <v>2.8</v>
      </c>
      <c r="E220" s="3">
        <v>0.7</v>
      </c>
      <c r="F220" s="3">
        <v>5.53</v>
      </c>
      <c r="G220" s="9"/>
      <c r="H220" s="9"/>
      <c r="I220" s="9"/>
      <c r="J220" s="9"/>
      <c r="K220" s="9"/>
      <c r="L220" s="9"/>
      <c r="M220" s="9"/>
      <c r="N220" s="3" t="s">
        <v>165</v>
      </c>
      <c r="O220" s="3">
        <f t="shared" si="6"/>
        <v>101.03</v>
      </c>
      <c r="R220" t="s">
        <v>999</v>
      </c>
      <c r="T220" s="3"/>
      <c r="U220" s="3"/>
    </row>
    <row r="221" spans="1:21" ht="14" x14ac:dyDescent="0.2">
      <c r="A221">
        <f t="shared" si="7"/>
        <v>68</v>
      </c>
      <c r="B221" s="8" t="s">
        <v>174</v>
      </c>
      <c r="C221" s="3">
        <v>92.15</v>
      </c>
      <c r="D221" s="3">
        <v>3.5</v>
      </c>
      <c r="E221" s="3">
        <v>0.6</v>
      </c>
      <c r="F221" s="3">
        <v>3.65</v>
      </c>
      <c r="G221" s="9"/>
      <c r="H221" s="9"/>
      <c r="I221" s="9"/>
      <c r="J221" s="9"/>
      <c r="K221" s="9"/>
      <c r="L221" s="9"/>
      <c r="M221" s="9"/>
      <c r="N221" s="3" t="s">
        <v>165</v>
      </c>
      <c r="O221" s="3">
        <f t="shared" si="6"/>
        <v>99.9</v>
      </c>
      <c r="R221" t="s">
        <v>1000</v>
      </c>
      <c r="T221" s="3"/>
      <c r="U221" s="3"/>
    </row>
    <row r="222" spans="1:21" ht="14" x14ac:dyDescent="0.2">
      <c r="A222">
        <f t="shared" si="7"/>
        <v>69</v>
      </c>
      <c r="B222" s="8" t="s">
        <v>175</v>
      </c>
      <c r="C222" s="3">
        <v>87.5</v>
      </c>
      <c r="D222" s="3">
        <v>7.14</v>
      </c>
      <c r="E222" s="3">
        <v>0.91</v>
      </c>
      <c r="F222" s="3">
        <v>4.26</v>
      </c>
      <c r="G222" s="9"/>
      <c r="H222" s="9"/>
      <c r="I222" s="9"/>
      <c r="J222" s="9"/>
      <c r="K222" s="9"/>
      <c r="L222" s="9"/>
      <c r="M222" s="9"/>
      <c r="N222" s="3" t="s">
        <v>165</v>
      </c>
      <c r="O222" s="3">
        <f t="shared" si="6"/>
        <v>99.81</v>
      </c>
      <c r="R222" t="s">
        <v>1001</v>
      </c>
      <c r="T222" s="3"/>
      <c r="U222" s="3"/>
    </row>
    <row r="223" spans="1:21" ht="14" x14ac:dyDescent="0.2">
      <c r="A223">
        <f>A222+1</f>
        <v>70</v>
      </c>
      <c r="B223" s="8" t="s">
        <v>176</v>
      </c>
      <c r="C223" s="3">
        <v>83.75</v>
      </c>
      <c r="D223" s="3">
        <v>7.77</v>
      </c>
      <c r="E223" s="3">
        <v>0.66</v>
      </c>
      <c r="F223" s="3">
        <v>7.82</v>
      </c>
      <c r="G223" s="9"/>
      <c r="H223" s="9"/>
      <c r="I223" s="9"/>
      <c r="J223" s="9"/>
      <c r="K223" s="9"/>
      <c r="L223" s="9"/>
      <c r="M223" s="9"/>
      <c r="N223" s="3" t="s">
        <v>165</v>
      </c>
      <c r="O223" s="3">
        <f t="shared" si="6"/>
        <v>100</v>
      </c>
      <c r="R223" t="s">
        <v>1002</v>
      </c>
      <c r="T223" s="3"/>
      <c r="U223" s="3"/>
    </row>
    <row r="224" spans="1:21" x14ac:dyDescent="0.15">
      <c r="T224" s="3"/>
      <c r="U224" s="3"/>
    </row>
    <row r="225" spans="1:21" x14ac:dyDescent="0.15">
      <c r="A225" s="1" t="s">
        <v>192</v>
      </c>
      <c r="T225" s="3"/>
      <c r="U225" s="3"/>
    </row>
    <row r="226" spans="1:21" x14ac:dyDescent="0.15">
      <c r="C226" s="2" t="s">
        <v>2161</v>
      </c>
      <c r="D226" s="2" t="s">
        <v>2162</v>
      </c>
      <c r="E226" s="2" t="s">
        <v>2163</v>
      </c>
      <c r="F226" s="2" t="s">
        <v>2164</v>
      </c>
      <c r="G226" s="2" t="s">
        <v>2165</v>
      </c>
      <c r="H226" s="2" t="s">
        <v>2166</v>
      </c>
      <c r="I226" s="2" t="s">
        <v>2167</v>
      </c>
      <c r="J226" s="2" t="s">
        <v>2168</v>
      </c>
      <c r="K226" s="2" t="s">
        <v>2169</v>
      </c>
      <c r="L226" s="2" t="s">
        <v>2170</v>
      </c>
      <c r="M226" s="2" t="s">
        <v>2171</v>
      </c>
      <c r="P226" s="2" t="s">
        <v>2307</v>
      </c>
      <c r="T226" s="3"/>
      <c r="U226" s="3"/>
    </row>
    <row r="227" spans="1:21" x14ac:dyDescent="0.15">
      <c r="A227">
        <v>1</v>
      </c>
      <c r="B227" s="8" t="s">
        <v>181</v>
      </c>
      <c r="C227" s="3">
        <v>3.01</v>
      </c>
      <c r="D227" s="3" t="s">
        <v>2173</v>
      </c>
      <c r="E227" s="3" t="s">
        <v>2173</v>
      </c>
      <c r="F227" s="3">
        <v>1.37</v>
      </c>
      <c r="G227" s="3">
        <v>93.59</v>
      </c>
      <c r="H227" s="3">
        <v>1.02</v>
      </c>
      <c r="I227" s="3" t="s">
        <v>2173</v>
      </c>
      <c r="J227" s="3" t="s">
        <v>2173</v>
      </c>
      <c r="K227" s="3" t="s">
        <v>2174</v>
      </c>
      <c r="L227" s="3" t="s">
        <v>2173</v>
      </c>
      <c r="M227" s="3">
        <v>0.11</v>
      </c>
      <c r="N227" s="3" t="s">
        <v>2175</v>
      </c>
      <c r="O227" s="3">
        <f>SUM(P227:Q227)</f>
        <v>100</v>
      </c>
      <c r="P227" s="3">
        <v>0.9</v>
      </c>
      <c r="Q227">
        <f>SUM(C227:M227)</f>
        <v>99.1</v>
      </c>
      <c r="T227" s="3"/>
      <c r="U227" s="3"/>
    </row>
    <row r="228" spans="1:21" x14ac:dyDescent="0.15">
      <c r="A228">
        <f>A227+1</f>
        <v>2</v>
      </c>
      <c r="B228" s="8" t="s">
        <v>177</v>
      </c>
      <c r="C228" s="3">
        <v>94.63</v>
      </c>
      <c r="D228" s="3">
        <v>3.74</v>
      </c>
      <c r="E228" s="3" t="s">
        <v>2173</v>
      </c>
      <c r="F228" s="3" t="s">
        <v>2174</v>
      </c>
      <c r="G228" s="3">
        <v>1.55</v>
      </c>
      <c r="H228" s="3" t="s">
        <v>2174</v>
      </c>
      <c r="I228" s="3">
        <v>0.08</v>
      </c>
      <c r="J228" s="3" t="s">
        <v>2173</v>
      </c>
      <c r="K228" s="3" t="s">
        <v>2174</v>
      </c>
      <c r="L228" s="3" t="s">
        <v>2173</v>
      </c>
      <c r="M228" s="3" t="s">
        <v>2173</v>
      </c>
      <c r="N228" s="3" t="s">
        <v>2175</v>
      </c>
      <c r="O228" s="3">
        <f t="shared" ref="O228:O251" si="8">SUM(P228:Q228)</f>
        <v>99.999999999999986</v>
      </c>
      <c r="P228" s="3" t="s">
        <v>2173</v>
      </c>
      <c r="Q228">
        <f t="shared" ref="Q228:Q251" si="9">SUM(C228:M228)</f>
        <v>99.999999999999986</v>
      </c>
      <c r="T228" s="3"/>
      <c r="U228" s="3"/>
    </row>
    <row r="229" spans="1:21" x14ac:dyDescent="0.15">
      <c r="A229">
        <f t="shared" ref="A229:A251" si="10">A228+1</f>
        <v>3</v>
      </c>
      <c r="B229" s="8" t="s">
        <v>179</v>
      </c>
      <c r="C229" s="3">
        <v>58.22</v>
      </c>
      <c r="D229" s="3">
        <v>1.57</v>
      </c>
      <c r="E229" s="3" t="s">
        <v>2174</v>
      </c>
      <c r="F229" s="3" t="s">
        <v>2174</v>
      </c>
      <c r="G229" s="3">
        <v>39.89</v>
      </c>
      <c r="H229" s="3" t="s">
        <v>2174</v>
      </c>
      <c r="I229" s="3" t="s">
        <v>2173</v>
      </c>
      <c r="J229" s="3" t="s">
        <v>2173</v>
      </c>
      <c r="K229" s="3">
        <v>0.32</v>
      </c>
      <c r="L229" s="3" t="s">
        <v>2173</v>
      </c>
      <c r="M229" s="3" t="s">
        <v>2173</v>
      </c>
      <c r="N229" s="3" t="s">
        <v>2175</v>
      </c>
      <c r="O229" s="3">
        <f t="shared" si="8"/>
        <v>100</v>
      </c>
      <c r="P229" s="3" t="s">
        <v>2173</v>
      </c>
      <c r="Q229">
        <f t="shared" si="9"/>
        <v>100</v>
      </c>
      <c r="T229" s="3"/>
      <c r="U229" s="3"/>
    </row>
    <row r="230" spans="1:21" x14ac:dyDescent="0.15">
      <c r="A230">
        <f t="shared" si="10"/>
        <v>4</v>
      </c>
      <c r="B230" s="8" t="s">
        <v>179</v>
      </c>
      <c r="C230" s="3">
        <v>97.2</v>
      </c>
      <c r="D230" s="3">
        <v>1.02</v>
      </c>
      <c r="E230" s="3" t="s">
        <v>2173</v>
      </c>
      <c r="F230" s="3" t="s">
        <v>2173</v>
      </c>
      <c r="G230" s="3">
        <v>1.47</v>
      </c>
      <c r="H230" s="3">
        <v>0.1</v>
      </c>
      <c r="I230" s="3" t="s">
        <v>2174</v>
      </c>
      <c r="J230" s="3" t="s">
        <v>2174</v>
      </c>
      <c r="K230" s="3">
        <v>0.21</v>
      </c>
      <c r="L230" s="3" t="s">
        <v>2173</v>
      </c>
      <c r="M230" s="3" t="s">
        <v>2174</v>
      </c>
      <c r="N230" s="3" t="s">
        <v>2175</v>
      </c>
      <c r="O230" s="3">
        <f t="shared" si="8"/>
        <v>99.999999999999986</v>
      </c>
      <c r="P230" s="3" t="s">
        <v>2173</v>
      </c>
      <c r="Q230">
        <f t="shared" si="9"/>
        <v>99.999999999999986</v>
      </c>
      <c r="T230" s="3"/>
      <c r="U230" s="3"/>
    </row>
    <row r="231" spans="1:21" x14ac:dyDescent="0.15">
      <c r="A231">
        <f t="shared" si="10"/>
        <v>5</v>
      </c>
      <c r="B231" s="8" t="s">
        <v>179</v>
      </c>
      <c r="C231" s="3">
        <v>95.14</v>
      </c>
      <c r="D231" s="3">
        <v>3.77</v>
      </c>
      <c r="E231" s="3" t="s">
        <v>2173</v>
      </c>
      <c r="F231" s="3" t="s">
        <v>2173</v>
      </c>
      <c r="G231" s="3">
        <v>0.43</v>
      </c>
      <c r="H231" s="3">
        <v>1.03</v>
      </c>
      <c r="I231" s="3">
        <v>0.2</v>
      </c>
      <c r="J231" s="3" t="s">
        <v>2173</v>
      </c>
      <c r="K231" s="3">
        <v>0.33</v>
      </c>
      <c r="L231" s="3" t="s">
        <v>2173</v>
      </c>
      <c r="M231" s="3" t="s">
        <v>2173</v>
      </c>
      <c r="N231" s="3" t="s">
        <v>2175</v>
      </c>
      <c r="O231" s="3">
        <f t="shared" si="8"/>
        <v>100.9</v>
      </c>
      <c r="P231" s="3" t="s">
        <v>2173</v>
      </c>
      <c r="Q231">
        <f t="shared" si="9"/>
        <v>100.9</v>
      </c>
      <c r="T231" s="3"/>
      <c r="U231" s="3"/>
    </row>
    <row r="232" spans="1:21" x14ac:dyDescent="0.15">
      <c r="A232">
        <f t="shared" si="10"/>
        <v>6</v>
      </c>
      <c r="B232" s="8" t="s">
        <v>179</v>
      </c>
      <c r="C232" s="3">
        <v>79.27</v>
      </c>
      <c r="D232" s="3">
        <v>20.43</v>
      </c>
      <c r="E232" s="3" t="s">
        <v>2173</v>
      </c>
      <c r="F232" s="3" t="s">
        <v>2173</v>
      </c>
      <c r="G232" s="3" t="s">
        <v>2173</v>
      </c>
      <c r="H232" s="3" t="s">
        <v>2173</v>
      </c>
      <c r="I232" s="3" t="s">
        <v>2173</v>
      </c>
      <c r="J232" s="3" t="s">
        <v>2173</v>
      </c>
      <c r="K232" s="3">
        <v>0.3</v>
      </c>
      <c r="L232" s="3" t="s">
        <v>2173</v>
      </c>
      <c r="M232" s="3" t="s">
        <v>2173</v>
      </c>
      <c r="N232" s="3" t="s">
        <v>2175</v>
      </c>
      <c r="O232" s="3">
        <f t="shared" si="8"/>
        <v>99.999999999999986</v>
      </c>
      <c r="P232" s="3" t="s">
        <v>2173</v>
      </c>
      <c r="Q232">
        <f t="shared" si="9"/>
        <v>99.999999999999986</v>
      </c>
      <c r="T232" s="3"/>
      <c r="U232" s="3"/>
    </row>
    <row r="233" spans="1:21" x14ac:dyDescent="0.15">
      <c r="A233">
        <f t="shared" si="10"/>
        <v>7</v>
      </c>
      <c r="B233" s="8" t="s">
        <v>179</v>
      </c>
      <c r="C233" s="3">
        <v>93.65</v>
      </c>
      <c r="D233" s="3">
        <v>2.5499999999999998</v>
      </c>
      <c r="E233" s="3">
        <v>0.8</v>
      </c>
      <c r="F233" s="3" t="s">
        <v>2174</v>
      </c>
      <c r="G233" s="3">
        <v>2.7</v>
      </c>
      <c r="H233" s="3" t="s">
        <v>2174</v>
      </c>
      <c r="I233" s="3" t="s">
        <v>2174</v>
      </c>
      <c r="J233" s="3" t="s">
        <v>2173</v>
      </c>
      <c r="K233" s="3">
        <v>0.3</v>
      </c>
      <c r="L233" s="3" t="s">
        <v>2173</v>
      </c>
      <c r="M233" s="3" t="s">
        <v>2173</v>
      </c>
      <c r="N233" s="3" t="s">
        <v>2175</v>
      </c>
      <c r="O233" s="3">
        <f t="shared" si="8"/>
        <v>100</v>
      </c>
      <c r="P233" s="3" t="s">
        <v>2173</v>
      </c>
      <c r="Q233">
        <f t="shared" si="9"/>
        <v>100</v>
      </c>
      <c r="T233" s="3"/>
      <c r="U233" s="3"/>
    </row>
    <row r="234" spans="1:21" x14ac:dyDescent="0.15">
      <c r="A234">
        <f t="shared" si="10"/>
        <v>8</v>
      </c>
      <c r="B234" s="8" t="s">
        <v>178</v>
      </c>
      <c r="C234" s="3">
        <v>50.65</v>
      </c>
      <c r="D234" s="3" t="s">
        <v>2174</v>
      </c>
      <c r="E234" s="3">
        <v>1.03</v>
      </c>
      <c r="F234" s="3">
        <v>0.77</v>
      </c>
      <c r="G234" s="3">
        <v>47.42</v>
      </c>
      <c r="H234" s="3">
        <v>0.02</v>
      </c>
      <c r="I234" s="3" t="s">
        <v>2173</v>
      </c>
      <c r="J234" s="3" t="s">
        <v>2173</v>
      </c>
      <c r="K234" s="3">
        <v>0.11</v>
      </c>
      <c r="L234" s="3" t="s">
        <v>2173</v>
      </c>
      <c r="M234" s="3" t="s">
        <v>2174</v>
      </c>
      <c r="N234" s="3" t="s">
        <v>2175</v>
      </c>
      <c r="O234" s="3">
        <f t="shared" si="8"/>
        <v>100</v>
      </c>
      <c r="P234" s="3" t="s">
        <v>2174</v>
      </c>
      <c r="Q234">
        <f t="shared" si="9"/>
        <v>100</v>
      </c>
      <c r="T234" s="3"/>
      <c r="U234" s="3"/>
    </row>
    <row r="235" spans="1:21" x14ac:dyDescent="0.15">
      <c r="A235">
        <f t="shared" si="10"/>
        <v>9</v>
      </c>
      <c r="B235" s="8" t="s">
        <v>180</v>
      </c>
      <c r="C235" s="3">
        <v>83.73</v>
      </c>
      <c r="D235" s="3">
        <v>14.68</v>
      </c>
      <c r="E235" s="3" t="s">
        <v>2173</v>
      </c>
      <c r="F235" s="3">
        <v>1.08</v>
      </c>
      <c r="G235" s="3" t="s">
        <v>191</v>
      </c>
      <c r="H235" s="3">
        <v>0.45</v>
      </c>
      <c r="I235" s="3" t="s">
        <v>2174</v>
      </c>
      <c r="J235" s="3" t="s">
        <v>2173</v>
      </c>
      <c r="K235" s="3">
        <v>0.06</v>
      </c>
      <c r="L235" s="3" t="s">
        <v>2174</v>
      </c>
      <c r="M235" s="3" t="s">
        <v>2174</v>
      </c>
      <c r="N235" s="3" t="s">
        <v>2175</v>
      </c>
      <c r="O235" s="3">
        <f t="shared" si="8"/>
        <v>100</v>
      </c>
      <c r="P235" s="3" t="s">
        <v>2173</v>
      </c>
      <c r="Q235">
        <f>SUM(C235:M235)</f>
        <v>100</v>
      </c>
      <c r="T235" s="3"/>
      <c r="U235" s="3"/>
    </row>
    <row r="236" spans="1:21" x14ac:dyDescent="0.15">
      <c r="A236">
        <f t="shared" si="10"/>
        <v>10</v>
      </c>
      <c r="B236" s="8" t="s">
        <v>180</v>
      </c>
      <c r="C236" s="3">
        <v>85.54</v>
      </c>
      <c r="D236" s="3">
        <v>9.01</v>
      </c>
      <c r="E236" s="3" t="s">
        <v>2173</v>
      </c>
      <c r="F236" s="3">
        <v>2.7</v>
      </c>
      <c r="G236" s="3">
        <v>1.31</v>
      </c>
      <c r="H236" s="3">
        <v>0.88</v>
      </c>
      <c r="I236" s="3">
        <v>0.05</v>
      </c>
      <c r="J236" s="3" t="s">
        <v>2173</v>
      </c>
      <c r="K236" s="3">
        <v>0.51</v>
      </c>
      <c r="L236" s="3" t="s">
        <v>2174</v>
      </c>
      <c r="M236" s="3" t="s">
        <v>2174</v>
      </c>
      <c r="N236" s="3" t="s">
        <v>2175</v>
      </c>
      <c r="O236" s="3">
        <f t="shared" si="8"/>
        <v>100.00000000000001</v>
      </c>
      <c r="P236" s="3" t="s">
        <v>2173</v>
      </c>
      <c r="Q236">
        <f t="shared" si="9"/>
        <v>100.00000000000001</v>
      </c>
      <c r="T236" s="3"/>
      <c r="U236" s="3"/>
    </row>
    <row r="237" spans="1:21" x14ac:dyDescent="0.15">
      <c r="A237">
        <f t="shared" si="10"/>
        <v>11</v>
      </c>
      <c r="B237" s="8" t="s">
        <v>182</v>
      </c>
      <c r="C237" s="3">
        <v>84.08</v>
      </c>
      <c r="D237" s="3">
        <v>2.0099999999999998</v>
      </c>
      <c r="E237" s="3">
        <v>0.93</v>
      </c>
      <c r="F237" s="3" t="s">
        <v>2174</v>
      </c>
      <c r="G237" s="3">
        <v>12.86</v>
      </c>
      <c r="H237" s="3">
        <v>0.12</v>
      </c>
      <c r="I237" s="3" t="s">
        <v>2174</v>
      </c>
      <c r="J237" s="3" t="s">
        <v>2174</v>
      </c>
      <c r="K237" s="3" t="s">
        <v>2174</v>
      </c>
      <c r="L237" s="3" t="s">
        <v>2173</v>
      </c>
      <c r="M237" s="3" t="s">
        <v>2173</v>
      </c>
      <c r="N237" s="3" t="s">
        <v>2175</v>
      </c>
      <c r="O237" s="3">
        <f t="shared" si="8"/>
        <v>100.00000000000001</v>
      </c>
      <c r="P237" s="3" t="s">
        <v>2174</v>
      </c>
      <c r="Q237">
        <f t="shared" si="9"/>
        <v>100.00000000000001</v>
      </c>
      <c r="T237" s="3"/>
      <c r="U237" s="3"/>
    </row>
    <row r="238" spans="1:21" x14ac:dyDescent="0.15">
      <c r="A238">
        <f t="shared" si="10"/>
        <v>12</v>
      </c>
      <c r="B238" s="8" t="s">
        <v>182</v>
      </c>
      <c r="C238" s="3">
        <v>84.34</v>
      </c>
      <c r="D238" s="3">
        <v>6</v>
      </c>
      <c r="E238" s="3">
        <v>1.2</v>
      </c>
      <c r="F238" s="3">
        <v>1.1100000000000001</v>
      </c>
      <c r="G238" s="3">
        <v>7.05</v>
      </c>
      <c r="H238" s="3" t="s">
        <v>2174</v>
      </c>
      <c r="I238" s="3" t="s">
        <v>2173</v>
      </c>
      <c r="J238" s="3" t="s">
        <v>2173</v>
      </c>
      <c r="K238" s="3">
        <v>0.3</v>
      </c>
      <c r="L238" s="3" t="s">
        <v>2173</v>
      </c>
      <c r="M238" s="3" t="s">
        <v>2173</v>
      </c>
      <c r="N238" s="3" t="s">
        <v>2175</v>
      </c>
      <c r="O238" s="3">
        <f t="shared" si="8"/>
        <v>100</v>
      </c>
      <c r="P238" s="3" t="s">
        <v>2173</v>
      </c>
      <c r="Q238">
        <f t="shared" si="9"/>
        <v>100</v>
      </c>
      <c r="T238" s="3"/>
      <c r="U238" s="3"/>
    </row>
    <row r="239" spans="1:21" x14ac:dyDescent="0.15">
      <c r="A239">
        <f t="shared" si="10"/>
        <v>13</v>
      </c>
      <c r="B239" s="8" t="s">
        <v>183</v>
      </c>
      <c r="C239" s="3">
        <v>93.64</v>
      </c>
      <c r="D239" s="3">
        <v>0.5</v>
      </c>
      <c r="E239" s="3" t="s">
        <v>2174</v>
      </c>
      <c r="F239" s="3">
        <v>0.27</v>
      </c>
      <c r="G239" s="3">
        <v>4.8899999999999997</v>
      </c>
      <c r="H239" s="3">
        <v>0.08</v>
      </c>
      <c r="I239" s="3" t="s">
        <v>2173</v>
      </c>
      <c r="J239" s="3" t="s">
        <v>2173</v>
      </c>
      <c r="K239" s="3">
        <v>0.62</v>
      </c>
      <c r="L239" s="3" t="s">
        <v>2173</v>
      </c>
      <c r="M239" s="3" t="s">
        <v>2174</v>
      </c>
      <c r="N239" s="3" t="s">
        <v>2175</v>
      </c>
      <c r="O239" s="3">
        <f t="shared" si="8"/>
        <v>100</v>
      </c>
      <c r="P239" s="3" t="s">
        <v>2173</v>
      </c>
      <c r="Q239">
        <f t="shared" si="9"/>
        <v>100</v>
      </c>
      <c r="T239" s="3"/>
      <c r="U239" s="3"/>
    </row>
    <row r="240" spans="1:21" x14ac:dyDescent="0.15">
      <c r="A240">
        <f t="shared" si="10"/>
        <v>14</v>
      </c>
      <c r="B240" s="8" t="s">
        <v>183</v>
      </c>
      <c r="C240" s="3">
        <v>92.2</v>
      </c>
      <c r="D240" s="3">
        <v>0.42</v>
      </c>
      <c r="E240" s="3">
        <v>1.1499999999999999</v>
      </c>
      <c r="F240" s="3">
        <v>0.51</v>
      </c>
      <c r="G240" s="3">
        <v>5.0199999999999996</v>
      </c>
      <c r="H240" s="3">
        <v>0.37</v>
      </c>
      <c r="I240" s="3" t="s">
        <v>2173</v>
      </c>
      <c r="J240" s="3" t="s">
        <v>2173</v>
      </c>
      <c r="K240" s="3">
        <v>0.33</v>
      </c>
      <c r="L240" s="3" t="s">
        <v>2173</v>
      </c>
      <c r="M240" s="3" t="s">
        <v>2174</v>
      </c>
      <c r="N240" s="3" t="s">
        <v>2175</v>
      </c>
      <c r="O240" s="3">
        <f t="shared" si="8"/>
        <v>100.00000000000001</v>
      </c>
      <c r="P240" s="3" t="s">
        <v>2173</v>
      </c>
      <c r="Q240">
        <f t="shared" si="9"/>
        <v>100.00000000000001</v>
      </c>
      <c r="T240" s="3"/>
      <c r="U240" s="3"/>
    </row>
    <row r="241" spans="1:21" x14ac:dyDescent="0.15">
      <c r="A241">
        <f t="shared" si="10"/>
        <v>15</v>
      </c>
      <c r="B241" s="8" t="s">
        <v>183</v>
      </c>
      <c r="C241" s="3">
        <v>87.88</v>
      </c>
      <c r="D241" s="3">
        <v>0.77</v>
      </c>
      <c r="E241" s="3">
        <v>2.11</v>
      </c>
      <c r="F241" s="3">
        <v>3</v>
      </c>
      <c r="G241" s="3">
        <v>6.01</v>
      </c>
      <c r="H241" s="3">
        <v>0.1</v>
      </c>
      <c r="I241" s="3" t="s">
        <v>2174</v>
      </c>
      <c r="J241" s="3" t="s">
        <v>2173</v>
      </c>
      <c r="K241" s="3">
        <v>0.13</v>
      </c>
      <c r="L241" s="3" t="s">
        <v>2174</v>
      </c>
      <c r="M241" s="3" t="s">
        <v>2173</v>
      </c>
      <c r="N241" s="3" t="s">
        <v>2175</v>
      </c>
      <c r="O241" s="3">
        <f t="shared" si="8"/>
        <v>99.999999999999986</v>
      </c>
      <c r="P241" s="3" t="s">
        <v>2174</v>
      </c>
      <c r="Q241">
        <f t="shared" si="9"/>
        <v>99.999999999999986</v>
      </c>
      <c r="T241" s="3"/>
      <c r="U241" s="3"/>
    </row>
    <row r="242" spans="1:21" x14ac:dyDescent="0.15">
      <c r="A242">
        <f t="shared" si="10"/>
        <v>16</v>
      </c>
      <c r="B242" s="8" t="s">
        <v>184</v>
      </c>
      <c r="C242" s="3">
        <v>81.83</v>
      </c>
      <c r="D242" s="3" t="s">
        <v>2174</v>
      </c>
      <c r="E242" s="3" t="s">
        <v>2173</v>
      </c>
      <c r="F242" s="3">
        <v>0.85</v>
      </c>
      <c r="G242" s="3">
        <v>17.309999999999999</v>
      </c>
      <c r="H242" s="3">
        <v>0.01</v>
      </c>
      <c r="I242" s="3" t="s">
        <v>2173</v>
      </c>
      <c r="J242" s="3" t="s">
        <v>2173</v>
      </c>
      <c r="K242" s="3" t="s">
        <v>2174</v>
      </c>
      <c r="L242" s="3" t="s">
        <v>2173</v>
      </c>
      <c r="M242" s="3" t="s">
        <v>2174</v>
      </c>
      <c r="N242" s="3" t="s">
        <v>2175</v>
      </c>
      <c r="O242" s="3">
        <f t="shared" si="8"/>
        <v>100</v>
      </c>
      <c r="P242" s="3" t="s">
        <v>2173</v>
      </c>
      <c r="Q242">
        <f t="shared" si="9"/>
        <v>100</v>
      </c>
      <c r="T242" s="3"/>
      <c r="U242" s="3"/>
    </row>
    <row r="243" spans="1:21" x14ac:dyDescent="0.15">
      <c r="A243">
        <f t="shared" si="10"/>
        <v>17</v>
      </c>
      <c r="B243" s="8" t="s">
        <v>184</v>
      </c>
      <c r="C243" s="3">
        <v>86.42</v>
      </c>
      <c r="D243" s="3">
        <v>0.88</v>
      </c>
      <c r="E243" s="3" t="s">
        <v>2173</v>
      </c>
      <c r="F243" s="3" t="s">
        <v>2174</v>
      </c>
      <c r="G243" s="3">
        <v>12.14</v>
      </c>
      <c r="H243" s="3">
        <v>0.1</v>
      </c>
      <c r="I243" s="3">
        <v>0.02</v>
      </c>
      <c r="J243" s="3" t="s">
        <v>2174</v>
      </c>
      <c r="K243" s="3">
        <v>0.44</v>
      </c>
      <c r="L243" s="3" t="s">
        <v>2173</v>
      </c>
      <c r="M243" s="3" t="s">
        <v>2173</v>
      </c>
      <c r="N243" s="3" t="s">
        <v>2175</v>
      </c>
      <c r="O243" s="3">
        <f t="shared" si="8"/>
        <v>99.999999999999986</v>
      </c>
      <c r="P243" s="3" t="s">
        <v>2174</v>
      </c>
      <c r="Q243">
        <f t="shared" si="9"/>
        <v>99.999999999999986</v>
      </c>
      <c r="T243" s="3"/>
      <c r="U243" s="3"/>
    </row>
    <row r="244" spans="1:21" x14ac:dyDescent="0.15">
      <c r="A244">
        <f t="shared" si="10"/>
        <v>18</v>
      </c>
      <c r="B244" s="8" t="s">
        <v>185</v>
      </c>
      <c r="C244" s="3">
        <v>90.87</v>
      </c>
      <c r="D244" s="3">
        <v>5.09</v>
      </c>
      <c r="E244" s="3" t="s">
        <v>2173</v>
      </c>
      <c r="F244" s="3">
        <v>0.2</v>
      </c>
      <c r="G244" s="3">
        <v>3.76</v>
      </c>
      <c r="H244" s="3" t="s">
        <v>2174</v>
      </c>
      <c r="I244" s="3">
        <v>0.08</v>
      </c>
      <c r="J244" s="3" t="s">
        <v>2174</v>
      </c>
      <c r="K244" s="3" t="s">
        <v>2174</v>
      </c>
      <c r="L244" s="3" t="s">
        <v>2174</v>
      </c>
      <c r="M244" s="3" t="s">
        <v>2173</v>
      </c>
      <c r="N244" s="3" t="s">
        <v>2175</v>
      </c>
      <c r="O244" s="3">
        <f t="shared" si="8"/>
        <v>100.00000000000001</v>
      </c>
      <c r="P244" s="3" t="s">
        <v>190</v>
      </c>
      <c r="Q244">
        <f t="shared" si="9"/>
        <v>100.00000000000001</v>
      </c>
      <c r="T244" s="3"/>
      <c r="U244" s="3"/>
    </row>
    <row r="245" spans="1:21" x14ac:dyDescent="0.15">
      <c r="A245">
        <f>A244+1</f>
        <v>19</v>
      </c>
      <c r="B245" s="8" t="s">
        <v>185</v>
      </c>
      <c r="C245" s="3">
        <v>93.8</v>
      </c>
      <c r="D245" s="3">
        <v>1.02</v>
      </c>
      <c r="E245" s="3" t="s">
        <v>2174</v>
      </c>
      <c r="F245" s="3">
        <v>0.81</v>
      </c>
      <c r="G245" s="3">
        <v>3.82</v>
      </c>
      <c r="H245" s="3" t="s">
        <v>2174</v>
      </c>
      <c r="I245" s="3" t="s">
        <v>2173</v>
      </c>
      <c r="J245" s="3" t="s">
        <v>2173</v>
      </c>
      <c r="K245" s="3">
        <v>0.55000000000000004</v>
      </c>
      <c r="L245" s="3" t="s">
        <v>2173</v>
      </c>
      <c r="M245" s="3" t="s">
        <v>2173</v>
      </c>
      <c r="N245" s="14" t="s">
        <v>1112</v>
      </c>
      <c r="O245" s="3">
        <f t="shared" si="8"/>
        <v>99.999999999999986</v>
      </c>
      <c r="P245" s="3" t="s">
        <v>2173</v>
      </c>
      <c r="Q245">
        <f t="shared" si="9"/>
        <v>99.999999999999986</v>
      </c>
      <c r="T245" s="3"/>
      <c r="U245" s="3"/>
    </row>
    <row r="246" spans="1:21" x14ac:dyDescent="0.15">
      <c r="A246">
        <f t="shared" si="10"/>
        <v>20</v>
      </c>
      <c r="B246" s="8" t="s">
        <v>186</v>
      </c>
      <c r="C246" s="3">
        <v>97.97</v>
      </c>
      <c r="D246" s="3" t="s">
        <v>2174</v>
      </c>
      <c r="E246" s="3" t="s">
        <v>2173</v>
      </c>
      <c r="F246" s="3" t="s">
        <v>2174</v>
      </c>
      <c r="G246" s="3">
        <v>2.0299999999999998</v>
      </c>
      <c r="H246" s="3" t="s">
        <v>2174</v>
      </c>
      <c r="I246" s="3" t="s">
        <v>2173</v>
      </c>
      <c r="J246" s="3" t="s">
        <v>2173</v>
      </c>
      <c r="K246" s="3" t="s">
        <v>2174</v>
      </c>
      <c r="L246" s="3" t="s">
        <v>2173</v>
      </c>
      <c r="M246" s="3" t="s">
        <v>2173</v>
      </c>
      <c r="N246" s="3" t="s">
        <v>2175</v>
      </c>
      <c r="O246" s="3">
        <f t="shared" si="8"/>
        <v>100</v>
      </c>
      <c r="P246" s="3" t="s">
        <v>2173</v>
      </c>
      <c r="Q246">
        <f t="shared" si="9"/>
        <v>100</v>
      </c>
      <c r="T246" s="3"/>
      <c r="U246" s="3"/>
    </row>
    <row r="247" spans="1:21" x14ac:dyDescent="0.15">
      <c r="A247">
        <f t="shared" si="10"/>
        <v>21</v>
      </c>
      <c r="B247" s="8" t="s">
        <v>186</v>
      </c>
      <c r="C247" s="3">
        <v>94.59</v>
      </c>
      <c r="D247" s="3">
        <v>2</v>
      </c>
      <c r="E247" s="3" t="s">
        <v>2173</v>
      </c>
      <c r="F247" s="3">
        <v>0.14000000000000001</v>
      </c>
      <c r="G247" s="3">
        <v>3.27</v>
      </c>
      <c r="H247" s="3" t="s">
        <v>2174</v>
      </c>
      <c r="I247" s="3" t="s">
        <v>2174</v>
      </c>
      <c r="J247" s="3" t="s">
        <v>2173</v>
      </c>
      <c r="K247" s="3" t="s">
        <v>2174</v>
      </c>
      <c r="L247" s="3" t="s">
        <v>2173</v>
      </c>
      <c r="M247" s="3" t="s">
        <v>2174</v>
      </c>
      <c r="N247" s="3" t="s">
        <v>2175</v>
      </c>
      <c r="O247" s="3">
        <f t="shared" si="8"/>
        <v>100</v>
      </c>
      <c r="P247" s="3" t="s">
        <v>2173</v>
      </c>
      <c r="Q247">
        <f t="shared" si="9"/>
        <v>100</v>
      </c>
      <c r="T247" s="3"/>
      <c r="U247" s="3"/>
    </row>
    <row r="248" spans="1:21" x14ac:dyDescent="0.15">
      <c r="A248">
        <f t="shared" si="10"/>
        <v>22</v>
      </c>
      <c r="B248" s="8" t="s">
        <v>187</v>
      </c>
      <c r="C248" s="3">
        <v>68.87</v>
      </c>
      <c r="D248" s="3">
        <v>22.89</v>
      </c>
      <c r="E248" s="3">
        <v>1.86</v>
      </c>
      <c r="F248" s="3">
        <v>5.85</v>
      </c>
      <c r="G248" s="3">
        <v>0.3</v>
      </c>
      <c r="H248" s="3">
        <v>0.03</v>
      </c>
      <c r="I248" s="3" t="s">
        <v>2173</v>
      </c>
      <c r="J248" s="3" t="s">
        <v>2173</v>
      </c>
      <c r="K248" s="3">
        <v>0.2</v>
      </c>
      <c r="L248" s="3" t="s">
        <v>2173</v>
      </c>
      <c r="M248" s="3" t="s">
        <v>2174</v>
      </c>
      <c r="N248" s="3" t="s">
        <v>2175</v>
      </c>
      <c r="O248" s="3">
        <f t="shared" si="8"/>
        <v>100</v>
      </c>
      <c r="P248" s="3" t="s">
        <v>2173</v>
      </c>
      <c r="Q248">
        <f t="shared" si="9"/>
        <v>100</v>
      </c>
      <c r="T248" s="3"/>
      <c r="U248" s="3"/>
    </row>
    <row r="249" spans="1:21" x14ac:dyDescent="0.15">
      <c r="A249">
        <f t="shared" si="10"/>
        <v>23</v>
      </c>
      <c r="B249" s="8" t="s">
        <v>187</v>
      </c>
      <c r="C249" s="3">
        <v>75.5</v>
      </c>
      <c r="D249" s="3">
        <v>14</v>
      </c>
      <c r="E249" s="3">
        <v>1.7</v>
      </c>
      <c r="F249" s="3">
        <v>7.33</v>
      </c>
      <c r="G249" s="3">
        <v>1.03</v>
      </c>
      <c r="H249" s="3">
        <v>0.14000000000000001</v>
      </c>
      <c r="I249" s="3" t="s">
        <v>2174</v>
      </c>
      <c r="J249" s="3" t="s">
        <v>2173</v>
      </c>
      <c r="K249" s="3">
        <v>0.3</v>
      </c>
      <c r="L249" s="3" t="s">
        <v>2173</v>
      </c>
      <c r="M249" s="3" t="s">
        <v>2173</v>
      </c>
      <c r="N249" s="3" t="s">
        <v>2175</v>
      </c>
      <c r="O249" s="3">
        <f t="shared" si="8"/>
        <v>100</v>
      </c>
      <c r="P249" s="3" t="s">
        <v>2173</v>
      </c>
      <c r="Q249">
        <f t="shared" si="9"/>
        <v>100</v>
      </c>
      <c r="T249" s="14"/>
      <c r="U249" s="3"/>
    </row>
    <row r="250" spans="1:21" x14ac:dyDescent="0.15">
      <c r="A250">
        <f>A249+1</f>
        <v>24</v>
      </c>
      <c r="B250" s="8" t="s">
        <v>188</v>
      </c>
      <c r="C250" s="3">
        <v>86.92</v>
      </c>
      <c r="D250" s="3">
        <v>0.72</v>
      </c>
      <c r="E250" s="3">
        <v>10.97</v>
      </c>
      <c r="F250" s="3">
        <v>1.1000000000000001</v>
      </c>
      <c r="G250" s="3">
        <v>0.3</v>
      </c>
      <c r="H250" s="3">
        <v>0.18</v>
      </c>
      <c r="I250" s="3" t="s">
        <v>2174</v>
      </c>
      <c r="J250" s="3" t="s">
        <v>2174</v>
      </c>
      <c r="K250" s="3" t="s">
        <v>2173</v>
      </c>
      <c r="L250" s="3" t="s">
        <v>2173</v>
      </c>
      <c r="M250" s="3" t="s">
        <v>2173</v>
      </c>
      <c r="N250" s="3" t="s">
        <v>2175</v>
      </c>
      <c r="O250" s="3">
        <f t="shared" si="8"/>
        <v>100.19</v>
      </c>
      <c r="P250" s="3" t="s">
        <v>2173</v>
      </c>
      <c r="Q250">
        <f t="shared" si="9"/>
        <v>100.19</v>
      </c>
      <c r="T250" s="3"/>
      <c r="U250" s="3"/>
    </row>
    <row r="251" spans="1:21" x14ac:dyDescent="0.15">
      <c r="A251">
        <f t="shared" si="10"/>
        <v>25</v>
      </c>
      <c r="B251" s="8" t="s">
        <v>189</v>
      </c>
      <c r="C251" s="3">
        <v>88.58</v>
      </c>
      <c r="D251" s="3">
        <v>1.8</v>
      </c>
      <c r="E251" s="3">
        <v>7.56</v>
      </c>
      <c r="F251" s="3">
        <v>2.2799999999999998</v>
      </c>
      <c r="G251" s="3">
        <v>0.21</v>
      </c>
      <c r="H251" s="3">
        <v>0.28999999999999998</v>
      </c>
      <c r="I251" s="3" t="s">
        <v>2173</v>
      </c>
      <c r="J251" s="3" t="s">
        <v>2173</v>
      </c>
      <c r="K251" s="3" t="s">
        <v>2173</v>
      </c>
      <c r="L251" s="3" t="s">
        <v>2173</v>
      </c>
      <c r="M251" s="3" t="s">
        <v>2173</v>
      </c>
      <c r="N251" s="3" t="s">
        <v>2175</v>
      </c>
      <c r="O251" s="3">
        <f t="shared" si="8"/>
        <v>100.72</v>
      </c>
      <c r="P251" s="3" t="s">
        <v>2173</v>
      </c>
      <c r="Q251">
        <f t="shared" si="9"/>
        <v>100.72</v>
      </c>
      <c r="T251" s="3"/>
      <c r="U251" s="3"/>
    </row>
    <row r="252" spans="1:21" x14ac:dyDescent="0.15">
      <c r="T252" s="3"/>
      <c r="U252" s="3"/>
    </row>
    <row r="253" spans="1:21" x14ac:dyDescent="0.15">
      <c r="A253" s="1" t="s">
        <v>204</v>
      </c>
      <c r="T253" s="3"/>
      <c r="U253" s="3"/>
    </row>
    <row r="254" spans="1:21" x14ac:dyDescent="0.15">
      <c r="G254" s="2" t="s">
        <v>2165</v>
      </c>
      <c r="T254" s="3"/>
      <c r="U254" s="3"/>
    </row>
    <row r="255" spans="1:21" x14ac:dyDescent="0.15">
      <c r="A255">
        <v>26</v>
      </c>
      <c r="B255" s="8" t="s">
        <v>205</v>
      </c>
      <c r="C255" s="9"/>
      <c r="D255" s="9"/>
      <c r="E255" s="9"/>
      <c r="F255" s="9"/>
      <c r="G255" s="3">
        <v>2</v>
      </c>
      <c r="H255" s="9"/>
      <c r="I255" s="9"/>
      <c r="J255" s="9"/>
      <c r="K255" s="9"/>
      <c r="L255" s="9"/>
      <c r="M255" s="9"/>
      <c r="N255" s="3" t="s">
        <v>2175</v>
      </c>
      <c r="T255" s="3"/>
      <c r="U255" s="3"/>
    </row>
    <row r="256" spans="1:21" x14ac:dyDescent="0.15">
      <c r="A256">
        <v>27</v>
      </c>
      <c r="B256" s="8" t="s">
        <v>193</v>
      </c>
      <c r="C256" s="9"/>
      <c r="D256" s="9"/>
      <c r="E256" s="9"/>
      <c r="F256" s="9"/>
      <c r="G256" s="3" t="s">
        <v>2174</v>
      </c>
      <c r="H256" s="9"/>
      <c r="I256" s="9"/>
      <c r="J256" s="9"/>
      <c r="K256" s="9"/>
      <c r="L256" s="9"/>
      <c r="M256" s="9"/>
      <c r="N256" s="3" t="s">
        <v>2175</v>
      </c>
      <c r="T256" s="3"/>
      <c r="U256" s="3"/>
    </row>
    <row r="257" spans="1:21" x14ac:dyDescent="0.15">
      <c r="A257">
        <v>28</v>
      </c>
      <c r="B257" s="8" t="s">
        <v>193</v>
      </c>
      <c r="C257" s="9"/>
      <c r="D257" s="9"/>
      <c r="E257" s="9"/>
      <c r="F257" s="9"/>
      <c r="G257" s="3" t="s">
        <v>2174</v>
      </c>
      <c r="H257" s="9"/>
      <c r="I257" s="9"/>
      <c r="J257" s="9"/>
      <c r="K257" s="9"/>
      <c r="L257" s="9"/>
      <c r="M257" s="9"/>
      <c r="N257" s="3" t="s">
        <v>2175</v>
      </c>
      <c r="T257" s="3"/>
      <c r="U257" s="3"/>
    </row>
    <row r="258" spans="1:21" x14ac:dyDescent="0.15">
      <c r="A258">
        <v>29</v>
      </c>
      <c r="B258" s="8" t="s">
        <v>206</v>
      </c>
      <c r="C258" s="9"/>
      <c r="D258" s="9"/>
      <c r="E258" s="9"/>
      <c r="F258" s="9"/>
      <c r="G258" s="3" t="s">
        <v>2174</v>
      </c>
      <c r="H258" s="9"/>
      <c r="I258" s="9"/>
      <c r="J258" s="9"/>
      <c r="K258" s="9"/>
      <c r="L258" s="9"/>
      <c r="M258" s="9"/>
      <c r="N258" s="3" t="s">
        <v>2175</v>
      </c>
      <c r="T258" s="3"/>
      <c r="U258" s="3"/>
    </row>
    <row r="259" spans="1:21" x14ac:dyDescent="0.15">
      <c r="A259">
        <v>30</v>
      </c>
      <c r="B259" s="8" t="s">
        <v>194</v>
      </c>
      <c r="C259" s="9"/>
      <c r="D259" s="9"/>
      <c r="E259" s="9"/>
      <c r="F259" s="9"/>
      <c r="G259" s="3">
        <v>1.01</v>
      </c>
      <c r="H259" s="9"/>
      <c r="I259" s="9"/>
      <c r="J259" s="9"/>
      <c r="K259" s="9"/>
      <c r="L259" s="9"/>
      <c r="M259" s="9"/>
      <c r="N259" s="3" t="s">
        <v>2175</v>
      </c>
      <c r="T259" s="3"/>
      <c r="U259" s="3"/>
    </row>
    <row r="260" spans="1:21" x14ac:dyDescent="0.15">
      <c r="A260">
        <v>31</v>
      </c>
      <c r="B260" s="8" t="s">
        <v>195</v>
      </c>
      <c r="C260" s="9"/>
      <c r="D260" s="9"/>
      <c r="E260" s="9"/>
      <c r="F260" s="9"/>
      <c r="G260" s="3">
        <v>4.22</v>
      </c>
      <c r="H260" s="9"/>
      <c r="I260" s="9"/>
      <c r="J260" s="9"/>
      <c r="K260" s="9"/>
      <c r="L260" s="9"/>
      <c r="M260" s="9"/>
      <c r="N260" s="3" t="s">
        <v>2175</v>
      </c>
      <c r="T260" s="3"/>
      <c r="U260" s="3"/>
    </row>
    <row r="261" spans="1:21" x14ac:dyDescent="0.15">
      <c r="A261">
        <v>32</v>
      </c>
      <c r="B261" s="8" t="s">
        <v>207</v>
      </c>
      <c r="C261" s="9"/>
      <c r="D261" s="9"/>
      <c r="E261" s="9"/>
      <c r="F261" s="9"/>
      <c r="G261" s="3">
        <v>0.98</v>
      </c>
      <c r="H261" s="9"/>
      <c r="I261" s="9"/>
      <c r="J261" s="9"/>
      <c r="K261" s="9"/>
      <c r="L261" s="9"/>
      <c r="M261" s="9"/>
      <c r="N261" s="3" t="s">
        <v>2175</v>
      </c>
      <c r="T261" s="3"/>
      <c r="U261" s="3"/>
    </row>
    <row r="262" spans="1:21" x14ac:dyDescent="0.15">
      <c r="A262">
        <v>33</v>
      </c>
      <c r="B262" s="8" t="s">
        <v>207</v>
      </c>
      <c r="C262" s="9"/>
      <c r="D262" s="9"/>
      <c r="E262" s="9"/>
      <c r="F262" s="9"/>
      <c r="G262" s="3">
        <v>2.0099999999999998</v>
      </c>
      <c r="H262" s="9"/>
      <c r="I262" s="9"/>
      <c r="J262" s="9"/>
      <c r="K262" s="9"/>
      <c r="L262" s="9"/>
      <c r="M262" s="9"/>
      <c r="N262" s="3" t="s">
        <v>2175</v>
      </c>
      <c r="T262" s="3"/>
      <c r="U262" s="3"/>
    </row>
    <row r="263" spans="1:21" x14ac:dyDescent="0.15">
      <c r="A263">
        <v>34</v>
      </c>
      <c r="B263" s="8" t="s">
        <v>207</v>
      </c>
      <c r="C263" s="9"/>
      <c r="D263" s="9"/>
      <c r="E263" s="9"/>
      <c r="F263" s="9"/>
      <c r="G263" s="3">
        <v>2.2000000000000002</v>
      </c>
      <c r="H263" s="9"/>
      <c r="I263" s="9"/>
      <c r="J263" s="9"/>
      <c r="K263" s="9"/>
      <c r="L263" s="9"/>
      <c r="M263" s="9"/>
      <c r="N263" s="3" t="s">
        <v>2175</v>
      </c>
      <c r="T263" s="3"/>
      <c r="U263" s="3"/>
    </row>
    <row r="264" spans="1:21" x14ac:dyDescent="0.15">
      <c r="A264">
        <v>35</v>
      </c>
      <c r="B264" s="8" t="s">
        <v>207</v>
      </c>
      <c r="C264" s="9"/>
      <c r="D264" s="9"/>
      <c r="E264" s="9"/>
      <c r="F264" s="9"/>
      <c r="G264" s="3">
        <v>2.08</v>
      </c>
      <c r="H264" s="9"/>
      <c r="I264" s="9"/>
      <c r="J264" s="9"/>
      <c r="K264" s="9"/>
      <c r="L264" s="9"/>
      <c r="M264" s="9"/>
      <c r="N264" s="3" t="s">
        <v>2175</v>
      </c>
      <c r="T264" s="3"/>
      <c r="U264" s="3"/>
    </row>
    <row r="265" spans="1:21" x14ac:dyDescent="0.15">
      <c r="A265">
        <v>36</v>
      </c>
      <c r="B265" s="8" t="s">
        <v>185</v>
      </c>
      <c r="C265" s="9"/>
      <c r="D265" s="9"/>
      <c r="E265" s="9"/>
      <c r="F265" s="9"/>
      <c r="G265" s="3">
        <v>3.4</v>
      </c>
      <c r="H265" s="9"/>
      <c r="I265" s="9"/>
      <c r="J265" s="9"/>
      <c r="K265" s="9"/>
      <c r="L265" s="9"/>
      <c r="M265" s="9"/>
      <c r="N265" s="3" t="s">
        <v>2175</v>
      </c>
      <c r="T265" s="3"/>
      <c r="U265" s="3"/>
    </row>
    <row r="266" spans="1:21" x14ac:dyDescent="0.15">
      <c r="A266">
        <v>37</v>
      </c>
      <c r="B266" s="8" t="s">
        <v>196</v>
      </c>
      <c r="C266" s="9"/>
      <c r="D266" s="9"/>
      <c r="E266" s="9"/>
      <c r="F266" s="9"/>
      <c r="G266" s="3">
        <v>0.25</v>
      </c>
      <c r="H266" s="9"/>
      <c r="I266" s="9"/>
      <c r="J266" s="9"/>
      <c r="K266" s="9"/>
      <c r="L266" s="9"/>
      <c r="M266" s="9"/>
      <c r="N266" s="3" t="s">
        <v>2175</v>
      </c>
      <c r="T266" s="3"/>
      <c r="U266" s="3"/>
    </row>
    <row r="267" spans="1:21" x14ac:dyDescent="0.15">
      <c r="A267">
        <v>38</v>
      </c>
      <c r="B267" s="8" t="s">
        <v>196</v>
      </c>
      <c r="C267" s="9"/>
      <c r="D267" s="9"/>
      <c r="E267" s="9"/>
      <c r="F267" s="9"/>
      <c r="G267" s="3">
        <v>1</v>
      </c>
      <c r="H267" s="9"/>
      <c r="I267" s="9"/>
      <c r="J267" s="9"/>
      <c r="K267" s="9"/>
      <c r="L267" s="9"/>
      <c r="M267" s="9"/>
      <c r="N267" s="3" t="s">
        <v>2175</v>
      </c>
      <c r="T267" s="3"/>
      <c r="U267" s="3"/>
    </row>
    <row r="268" spans="1:21" x14ac:dyDescent="0.15">
      <c r="A268">
        <v>39</v>
      </c>
      <c r="B268" s="8" t="s">
        <v>208</v>
      </c>
      <c r="C268" s="9"/>
      <c r="D268" s="9"/>
      <c r="E268" s="9"/>
      <c r="F268" s="9"/>
      <c r="G268" s="3">
        <v>2.65</v>
      </c>
      <c r="H268" s="9"/>
      <c r="I268" s="9"/>
      <c r="J268" s="9"/>
      <c r="K268" s="9"/>
      <c r="L268" s="9"/>
      <c r="M268" s="9"/>
      <c r="N268" s="3" t="s">
        <v>2175</v>
      </c>
      <c r="T268" s="3"/>
      <c r="U268" s="3"/>
    </row>
    <row r="269" spans="1:21" x14ac:dyDescent="0.15">
      <c r="A269">
        <v>40</v>
      </c>
      <c r="B269" s="8" t="s">
        <v>208</v>
      </c>
      <c r="C269" s="9"/>
      <c r="D269" s="9"/>
      <c r="E269" s="9"/>
      <c r="F269" s="9"/>
      <c r="G269" s="3">
        <v>0.4</v>
      </c>
      <c r="H269" s="9"/>
      <c r="I269" s="9"/>
      <c r="J269" s="9"/>
      <c r="K269" s="9"/>
      <c r="L269" s="9"/>
      <c r="M269" s="9"/>
      <c r="N269" s="3" t="s">
        <v>2175</v>
      </c>
      <c r="T269" s="3"/>
      <c r="U269" s="3"/>
    </row>
    <row r="270" spans="1:21" x14ac:dyDescent="0.15">
      <c r="A270">
        <v>41</v>
      </c>
      <c r="B270" s="8" t="s">
        <v>208</v>
      </c>
      <c r="C270" s="9"/>
      <c r="D270" s="9"/>
      <c r="E270" s="9"/>
      <c r="F270" s="9"/>
      <c r="G270" s="3">
        <v>2.6</v>
      </c>
      <c r="H270" s="9"/>
      <c r="I270" s="9"/>
      <c r="J270" s="9"/>
      <c r="K270" s="9"/>
      <c r="L270" s="9"/>
      <c r="M270" s="9"/>
      <c r="N270" s="3" t="s">
        <v>2175</v>
      </c>
      <c r="T270" s="3"/>
      <c r="U270" s="3"/>
    </row>
    <row r="271" spans="1:21" x14ac:dyDescent="0.15">
      <c r="A271">
        <v>42</v>
      </c>
      <c r="B271" s="8" t="s">
        <v>209</v>
      </c>
      <c r="C271" s="9"/>
      <c r="D271" s="9"/>
      <c r="E271" s="9"/>
      <c r="F271" s="9"/>
      <c r="G271" s="3">
        <v>0.22</v>
      </c>
      <c r="H271" s="9"/>
      <c r="I271" s="9"/>
      <c r="J271" s="9"/>
      <c r="K271" s="9"/>
      <c r="L271" s="9"/>
      <c r="M271" s="9"/>
      <c r="N271" s="3" t="s">
        <v>2175</v>
      </c>
      <c r="T271" s="3"/>
      <c r="U271" s="3"/>
    </row>
    <row r="272" spans="1:21" x14ac:dyDescent="0.15">
      <c r="A272">
        <v>43</v>
      </c>
      <c r="B272" s="8" t="s">
        <v>187</v>
      </c>
      <c r="C272" s="9"/>
      <c r="D272" s="9"/>
      <c r="E272" s="9"/>
      <c r="F272" s="9"/>
      <c r="G272" s="3">
        <v>0.14000000000000001</v>
      </c>
      <c r="H272" s="9"/>
      <c r="I272" s="9"/>
      <c r="J272" s="9"/>
      <c r="K272" s="9"/>
      <c r="L272" s="9"/>
      <c r="M272" s="9"/>
      <c r="N272" s="3" t="s">
        <v>2175</v>
      </c>
      <c r="T272" s="3"/>
      <c r="U272" s="3"/>
    </row>
    <row r="273" spans="1:21" x14ac:dyDescent="0.15">
      <c r="A273">
        <v>44</v>
      </c>
      <c r="B273" s="8" t="s">
        <v>187</v>
      </c>
      <c r="C273" s="9"/>
      <c r="D273" s="9"/>
      <c r="E273" s="9"/>
      <c r="F273" s="9"/>
      <c r="G273" s="3">
        <v>1.04</v>
      </c>
      <c r="H273" s="9"/>
      <c r="I273" s="9"/>
      <c r="J273" s="9"/>
      <c r="K273" s="9"/>
      <c r="L273" s="9"/>
      <c r="M273" s="9"/>
      <c r="N273" s="3" t="s">
        <v>2175</v>
      </c>
      <c r="T273" s="3"/>
      <c r="U273" s="3"/>
    </row>
    <row r="274" spans="1:21" x14ac:dyDescent="0.15">
      <c r="A274">
        <v>45</v>
      </c>
      <c r="B274" s="8" t="s">
        <v>187</v>
      </c>
      <c r="C274" s="9"/>
      <c r="D274" s="9"/>
      <c r="E274" s="9"/>
      <c r="F274" s="9"/>
      <c r="G274" s="3">
        <v>0.83</v>
      </c>
      <c r="H274" s="9"/>
      <c r="I274" s="9"/>
      <c r="J274" s="9"/>
      <c r="K274" s="9"/>
      <c r="L274" s="9"/>
      <c r="M274" s="9"/>
      <c r="N274" s="3" t="s">
        <v>2175</v>
      </c>
      <c r="T274" s="3"/>
      <c r="U274" s="3"/>
    </row>
    <row r="275" spans="1:21" x14ac:dyDescent="0.15">
      <c r="A275">
        <v>46</v>
      </c>
      <c r="B275" s="8" t="s">
        <v>187</v>
      </c>
      <c r="C275" s="9"/>
      <c r="D275" s="9"/>
      <c r="E275" s="9"/>
      <c r="F275" s="9"/>
      <c r="G275" s="3">
        <v>0.25</v>
      </c>
      <c r="H275" s="9"/>
      <c r="I275" s="9"/>
      <c r="J275" s="9"/>
      <c r="K275" s="9"/>
      <c r="L275" s="9"/>
      <c r="M275" s="9"/>
      <c r="N275" s="3" t="s">
        <v>2175</v>
      </c>
      <c r="T275" s="3"/>
      <c r="U275" s="3"/>
    </row>
    <row r="276" spans="1:21" x14ac:dyDescent="0.15">
      <c r="A276">
        <v>47</v>
      </c>
      <c r="B276" s="8" t="s">
        <v>187</v>
      </c>
      <c r="C276" s="9"/>
      <c r="D276" s="9"/>
      <c r="E276" s="9"/>
      <c r="F276" s="9"/>
      <c r="G276" s="3">
        <v>0.93</v>
      </c>
      <c r="H276" s="9"/>
      <c r="I276" s="9"/>
      <c r="J276" s="9"/>
      <c r="K276" s="9"/>
      <c r="L276" s="9"/>
      <c r="M276" s="9"/>
      <c r="N276" s="3" t="s">
        <v>2175</v>
      </c>
      <c r="T276" s="3"/>
      <c r="U276" s="3"/>
    </row>
    <row r="277" spans="1:21" x14ac:dyDescent="0.15">
      <c r="A277">
        <v>48</v>
      </c>
      <c r="B277" s="8" t="s">
        <v>197</v>
      </c>
      <c r="C277" s="9"/>
      <c r="D277" s="9"/>
      <c r="E277" s="9"/>
      <c r="F277" s="9"/>
      <c r="G277" s="3">
        <v>3.22</v>
      </c>
      <c r="H277" s="9"/>
      <c r="I277" s="9"/>
      <c r="J277" s="9"/>
      <c r="K277" s="9"/>
      <c r="L277" s="9"/>
      <c r="M277" s="9"/>
      <c r="N277" s="3" t="s">
        <v>2175</v>
      </c>
      <c r="T277" s="3"/>
      <c r="U277" s="3"/>
    </row>
    <row r="278" spans="1:21" x14ac:dyDescent="0.15">
      <c r="A278">
        <v>49</v>
      </c>
      <c r="B278" s="8" t="s">
        <v>197</v>
      </c>
      <c r="C278" s="9"/>
      <c r="D278" s="9"/>
      <c r="E278" s="9"/>
      <c r="F278" s="9"/>
      <c r="G278" s="3">
        <v>1.03</v>
      </c>
      <c r="H278" s="9"/>
      <c r="I278" s="9"/>
      <c r="J278" s="9"/>
      <c r="K278" s="9"/>
      <c r="L278" s="9"/>
      <c r="M278" s="9"/>
      <c r="N278" s="3" t="s">
        <v>2175</v>
      </c>
      <c r="T278" s="3"/>
      <c r="U278" s="3"/>
    </row>
    <row r="279" spans="1:21" x14ac:dyDescent="0.15">
      <c r="A279">
        <v>50</v>
      </c>
      <c r="B279" s="8" t="s">
        <v>197</v>
      </c>
      <c r="C279" s="9"/>
      <c r="D279" s="9"/>
      <c r="E279" s="9"/>
      <c r="F279" s="9"/>
      <c r="G279" s="3">
        <v>0.9</v>
      </c>
      <c r="H279" s="9"/>
      <c r="I279" s="9"/>
      <c r="J279" s="9"/>
      <c r="K279" s="9"/>
      <c r="L279" s="9"/>
      <c r="M279" s="9"/>
      <c r="N279" s="3" t="s">
        <v>2175</v>
      </c>
      <c r="T279" s="3"/>
      <c r="U279" s="3"/>
    </row>
    <row r="280" spans="1:21" x14ac:dyDescent="0.15">
      <c r="A280">
        <v>51</v>
      </c>
      <c r="B280" s="8" t="s">
        <v>197</v>
      </c>
      <c r="C280" s="9"/>
      <c r="D280" s="9"/>
      <c r="E280" s="9"/>
      <c r="F280" s="9"/>
      <c r="G280" s="3">
        <v>1.01</v>
      </c>
      <c r="H280" s="9"/>
      <c r="I280" s="9"/>
      <c r="J280" s="9"/>
      <c r="K280" s="9"/>
      <c r="L280" s="9"/>
      <c r="M280" s="9"/>
      <c r="N280" s="3" t="s">
        <v>2175</v>
      </c>
      <c r="T280" s="3"/>
      <c r="U280" s="3"/>
    </row>
    <row r="281" spans="1:21" x14ac:dyDescent="0.15">
      <c r="A281">
        <v>52</v>
      </c>
      <c r="B281" s="8" t="s">
        <v>197</v>
      </c>
      <c r="C281" s="9"/>
      <c r="D281" s="9"/>
      <c r="E281" s="9"/>
      <c r="F281" s="9"/>
      <c r="G281" s="3">
        <v>1</v>
      </c>
      <c r="H281" s="9"/>
      <c r="I281" s="9"/>
      <c r="J281" s="9"/>
      <c r="K281" s="9"/>
      <c r="L281" s="9"/>
      <c r="M281" s="9"/>
      <c r="N281" s="3" t="s">
        <v>2175</v>
      </c>
      <c r="T281" s="3"/>
      <c r="U281" s="3"/>
    </row>
    <row r="282" spans="1:21" x14ac:dyDescent="0.15">
      <c r="A282">
        <v>53</v>
      </c>
      <c r="B282" s="8" t="s">
        <v>198</v>
      </c>
      <c r="C282" s="9"/>
      <c r="D282" s="9"/>
      <c r="E282" s="9"/>
      <c r="F282" s="9"/>
      <c r="G282" s="3" t="s">
        <v>2174</v>
      </c>
      <c r="H282" s="9"/>
      <c r="I282" s="9"/>
      <c r="J282" s="9"/>
      <c r="K282" s="9"/>
      <c r="L282" s="9"/>
      <c r="M282" s="9"/>
      <c r="N282" s="3" t="s">
        <v>2175</v>
      </c>
      <c r="T282" s="3"/>
      <c r="U282" s="3"/>
    </row>
    <row r="283" spans="1:21" x14ac:dyDescent="0.15">
      <c r="A283">
        <v>54</v>
      </c>
      <c r="B283" s="8" t="s">
        <v>198</v>
      </c>
      <c r="C283" s="9"/>
      <c r="D283" s="9"/>
      <c r="E283" s="9"/>
      <c r="F283" s="9"/>
      <c r="G283" s="3">
        <v>0.97</v>
      </c>
      <c r="H283" s="9"/>
      <c r="I283" s="9"/>
      <c r="J283" s="9"/>
      <c r="K283" s="9"/>
      <c r="L283" s="9"/>
      <c r="M283" s="9"/>
      <c r="N283" s="3" t="s">
        <v>2175</v>
      </c>
      <c r="T283" s="3"/>
      <c r="U283" s="3"/>
    </row>
    <row r="284" spans="1:21" x14ac:dyDescent="0.15">
      <c r="A284">
        <v>55</v>
      </c>
      <c r="B284" s="8" t="s">
        <v>199</v>
      </c>
      <c r="C284" s="9"/>
      <c r="D284" s="9"/>
      <c r="E284" s="9"/>
      <c r="F284" s="9"/>
      <c r="G284" s="3">
        <v>0.8</v>
      </c>
      <c r="H284" s="9"/>
      <c r="I284" s="9"/>
      <c r="J284" s="9"/>
      <c r="K284" s="9"/>
      <c r="L284" s="9"/>
      <c r="M284" s="9"/>
      <c r="N284" s="3" t="s">
        <v>2175</v>
      </c>
      <c r="T284" s="3"/>
      <c r="U284" s="3"/>
    </row>
    <row r="285" spans="1:21" x14ac:dyDescent="0.15">
      <c r="A285">
        <v>56</v>
      </c>
      <c r="B285" s="8" t="s">
        <v>200</v>
      </c>
      <c r="C285" s="9"/>
      <c r="D285" s="9"/>
      <c r="E285" s="9"/>
      <c r="F285" s="9"/>
      <c r="G285" s="3" t="s">
        <v>2174</v>
      </c>
      <c r="H285" s="9"/>
      <c r="I285" s="9"/>
      <c r="J285" s="9"/>
      <c r="K285" s="9"/>
      <c r="L285" s="9"/>
      <c r="M285" s="9"/>
      <c r="N285" s="3" t="s">
        <v>2175</v>
      </c>
      <c r="T285" s="3"/>
      <c r="U285" s="3"/>
    </row>
    <row r="286" spans="1:21" x14ac:dyDescent="0.15">
      <c r="A286">
        <v>57</v>
      </c>
      <c r="B286" s="8" t="s">
        <v>210</v>
      </c>
      <c r="C286" s="9"/>
      <c r="D286" s="9"/>
      <c r="E286" s="9"/>
      <c r="F286" s="9"/>
      <c r="G286" s="3">
        <v>2.7</v>
      </c>
      <c r="H286" s="9"/>
      <c r="I286" s="9"/>
      <c r="J286" s="9"/>
      <c r="K286" s="9"/>
      <c r="L286" s="9"/>
      <c r="M286" s="9"/>
      <c r="N286" s="3" t="s">
        <v>2175</v>
      </c>
      <c r="T286" s="3"/>
      <c r="U286" s="3"/>
    </row>
    <row r="287" spans="1:21" x14ac:dyDescent="0.15">
      <c r="A287">
        <v>58</v>
      </c>
      <c r="B287" s="8" t="s">
        <v>210</v>
      </c>
      <c r="C287" s="9"/>
      <c r="D287" s="9"/>
      <c r="E287" s="9"/>
      <c r="F287" s="9"/>
      <c r="G287" s="3">
        <v>3.4</v>
      </c>
      <c r="H287" s="9"/>
      <c r="I287" s="9"/>
      <c r="J287" s="9"/>
      <c r="K287" s="9"/>
      <c r="L287" s="9"/>
      <c r="M287" s="9"/>
      <c r="N287" s="3" t="s">
        <v>2175</v>
      </c>
      <c r="T287" s="3"/>
      <c r="U287" s="3"/>
    </row>
    <row r="288" spans="1:21" x14ac:dyDescent="0.15">
      <c r="A288">
        <v>59</v>
      </c>
      <c r="B288" s="8" t="s">
        <v>201</v>
      </c>
      <c r="C288" s="9"/>
      <c r="D288" s="9"/>
      <c r="E288" s="9"/>
      <c r="F288" s="9"/>
      <c r="G288" s="3">
        <v>2.02</v>
      </c>
      <c r="H288" s="9"/>
      <c r="I288" s="9"/>
      <c r="J288" s="9"/>
      <c r="K288" s="9"/>
      <c r="L288" s="9"/>
      <c r="M288" s="9"/>
      <c r="N288" s="3" t="s">
        <v>2175</v>
      </c>
      <c r="T288" s="3"/>
      <c r="U288" s="3"/>
    </row>
    <row r="289" spans="1:21" x14ac:dyDescent="0.15">
      <c r="A289">
        <v>60</v>
      </c>
      <c r="B289" s="8" t="s">
        <v>211</v>
      </c>
      <c r="C289" s="9"/>
      <c r="D289" s="9"/>
      <c r="E289" s="9"/>
      <c r="F289" s="9"/>
      <c r="G289" s="3" t="s">
        <v>2174</v>
      </c>
      <c r="H289" s="9"/>
      <c r="I289" s="9"/>
      <c r="J289" s="9"/>
      <c r="K289" s="9"/>
      <c r="L289" s="9"/>
      <c r="M289" s="9"/>
      <c r="N289" s="3" t="s">
        <v>2175</v>
      </c>
      <c r="T289" s="3"/>
      <c r="U289" s="3"/>
    </row>
    <row r="290" spans="1:21" x14ac:dyDescent="0.15">
      <c r="A290">
        <v>61</v>
      </c>
      <c r="B290" s="8" t="s">
        <v>202</v>
      </c>
      <c r="C290" s="9"/>
      <c r="D290" s="9"/>
      <c r="E290" s="9"/>
      <c r="F290" s="9"/>
      <c r="G290" s="3">
        <v>0.33</v>
      </c>
      <c r="H290" s="9"/>
      <c r="I290" s="9"/>
      <c r="J290" s="9"/>
      <c r="K290" s="9"/>
      <c r="L290" s="9"/>
      <c r="M290" s="9"/>
      <c r="N290" s="3" t="s">
        <v>2175</v>
      </c>
      <c r="T290" s="3"/>
      <c r="U290" s="3"/>
    </row>
    <row r="291" spans="1:21" x14ac:dyDescent="0.15">
      <c r="A291">
        <v>62</v>
      </c>
      <c r="B291" s="8" t="s">
        <v>203</v>
      </c>
      <c r="C291" s="9"/>
      <c r="D291" s="9"/>
      <c r="E291" s="9"/>
      <c r="F291" s="9"/>
      <c r="G291" s="3">
        <v>1.37</v>
      </c>
      <c r="H291" s="9"/>
      <c r="I291" s="9"/>
      <c r="J291" s="9"/>
      <c r="K291" s="9"/>
      <c r="L291" s="9"/>
      <c r="M291" s="9"/>
      <c r="N291" s="3" t="s">
        <v>2175</v>
      </c>
      <c r="T291" s="3"/>
      <c r="U291" s="3"/>
    </row>
    <row r="292" spans="1:21" x14ac:dyDescent="0.15">
      <c r="A292">
        <v>63</v>
      </c>
      <c r="B292" s="8" t="s">
        <v>217</v>
      </c>
      <c r="C292" s="9"/>
      <c r="D292" s="9"/>
      <c r="E292" s="9"/>
      <c r="F292" s="9"/>
      <c r="G292" s="3">
        <v>0.21</v>
      </c>
      <c r="H292" s="9"/>
      <c r="I292" s="9"/>
      <c r="J292" s="9"/>
      <c r="K292" s="9"/>
      <c r="L292" s="9"/>
      <c r="M292" s="9"/>
      <c r="N292" s="4" t="s">
        <v>2305</v>
      </c>
      <c r="R292" s="6" t="s">
        <v>2259</v>
      </c>
      <c r="T292" s="3"/>
      <c r="U292" s="3"/>
    </row>
    <row r="293" spans="1:21" x14ac:dyDescent="0.15">
      <c r="A293">
        <v>64</v>
      </c>
      <c r="B293" s="43" t="s">
        <v>212</v>
      </c>
      <c r="C293" s="9">
        <v>66.819999999999993</v>
      </c>
      <c r="D293" s="9"/>
      <c r="E293" s="9"/>
      <c r="F293" s="9"/>
      <c r="G293" s="3">
        <v>33.18</v>
      </c>
      <c r="H293" s="9"/>
      <c r="I293" s="9"/>
      <c r="J293" s="9"/>
      <c r="K293" s="9"/>
      <c r="L293" s="9"/>
      <c r="M293" s="9"/>
      <c r="N293" s="3" t="s">
        <v>2304</v>
      </c>
      <c r="R293" t="s">
        <v>118</v>
      </c>
      <c r="S293" s="8" t="s">
        <v>138</v>
      </c>
      <c r="T293" s="3"/>
      <c r="U293" s="3"/>
    </row>
    <row r="294" spans="1:21" x14ac:dyDescent="0.15">
      <c r="A294">
        <v>65</v>
      </c>
      <c r="B294" s="8" t="s">
        <v>213</v>
      </c>
      <c r="C294" s="3">
        <v>95.37</v>
      </c>
      <c r="D294" s="3">
        <v>0.99</v>
      </c>
      <c r="F294" s="3" t="s">
        <v>2250</v>
      </c>
      <c r="G294" s="3">
        <v>1.6</v>
      </c>
      <c r="H294" s="3" t="s">
        <v>2250</v>
      </c>
      <c r="I294" s="9"/>
      <c r="J294" s="9"/>
      <c r="K294" s="9"/>
      <c r="L294" s="9"/>
      <c r="M294" s="9"/>
      <c r="N294" s="3" t="s">
        <v>2305</v>
      </c>
      <c r="R294" t="s">
        <v>2728</v>
      </c>
      <c r="S294" s="8" t="s">
        <v>2738</v>
      </c>
      <c r="T294" s="3"/>
      <c r="U294" s="3"/>
    </row>
    <row r="295" spans="1:21" x14ac:dyDescent="0.15">
      <c r="A295">
        <v>66</v>
      </c>
      <c r="B295" s="8" t="s">
        <v>213</v>
      </c>
      <c r="C295" s="3">
        <v>97.13</v>
      </c>
      <c r="D295" s="3">
        <v>0.1</v>
      </c>
      <c r="E295" s="3" t="s">
        <v>2250</v>
      </c>
      <c r="G295" s="3">
        <v>1.76</v>
      </c>
      <c r="H295" s="3">
        <v>1.01</v>
      </c>
      <c r="I295" s="9"/>
      <c r="J295" s="9"/>
      <c r="K295" s="9"/>
      <c r="L295" s="9"/>
      <c r="M295" s="9"/>
      <c r="N295" s="3" t="s">
        <v>2305</v>
      </c>
      <c r="R295" t="s">
        <v>2729</v>
      </c>
      <c r="S295" s="8" t="s">
        <v>2738</v>
      </c>
      <c r="T295" s="3"/>
      <c r="U295" s="3"/>
    </row>
    <row r="296" spans="1:21" x14ac:dyDescent="0.15">
      <c r="A296">
        <v>67</v>
      </c>
      <c r="B296" s="8" t="s">
        <v>214</v>
      </c>
      <c r="C296" s="9">
        <v>82.62</v>
      </c>
      <c r="D296" s="9"/>
      <c r="E296" s="9"/>
      <c r="F296" s="9"/>
      <c r="G296" s="3">
        <v>17.38</v>
      </c>
      <c r="H296" s="9"/>
      <c r="I296" s="9"/>
      <c r="J296" s="9"/>
      <c r="K296" s="9"/>
      <c r="L296" s="9"/>
      <c r="M296" s="9"/>
      <c r="N296" s="3" t="s">
        <v>2304</v>
      </c>
      <c r="R296" t="s">
        <v>119</v>
      </c>
      <c r="T296" s="3"/>
      <c r="U296" s="3"/>
    </row>
    <row r="297" spans="1:21" x14ac:dyDescent="0.15">
      <c r="A297">
        <v>68</v>
      </c>
      <c r="B297" s="8" t="s">
        <v>215</v>
      </c>
      <c r="C297" s="3">
        <v>98.5</v>
      </c>
      <c r="D297" s="3">
        <v>0.37</v>
      </c>
      <c r="F297" s="3" t="s">
        <v>2250</v>
      </c>
      <c r="G297" s="3">
        <v>0.76</v>
      </c>
      <c r="H297" s="3">
        <v>0.46</v>
      </c>
      <c r="I297" s="9"/>
      <c r="J297" s="9"/>
      <c r="K297" s="9"/>
      <c r="L297" s="9"/>
      <c r="M297" s="9"/>
      <c r="N297" s="3" t="s">
        <v>2305</v>
      </c>
      <c r="R297" t="s">
        <v>2730</v>
      </c>
      <c r="T297" s="3"/>
      <c r="U297" s="3"/>
    </row>
    <row r="298" spans="1:21" x14ac:dyDescent="0.15">
      <c r="A298">
        <v>69</v>
      </c>
      <c r="B298" s="8" t="s">
        <v>215</v>
      </c>
      <c r="C298" s="3">
        <v>98</v>
      </c>
      <c r="D298" s="3">
        <v>0.51</v>
      </c>
      <c r="F298" s="3" t="s">
        <v>2173</v>
      </c>
      <c r="G298" s="11">
        <v>1.1499999999999999</v>
      </c>
      <c r="H298" s="3">
        <v>0.05</v>
      </c>
      <c r="I298" s="9"/>
      <c r="J298" s="9"/>
      <c r="K298" s="9"/>
      <c r="L298" s="9"/>
      <c r="M298" s="9"/>
      <c r="N298" s="3" t="s">
        <v>2305</v>
      </c>
      <c r="R298" t="s">
        <v>2731</v>
      </c>
      <c r="S298" s="8" t="s">
        <v>2739</v>
      </c>
      <c r="T298" s="3"/>
      <c r="U298" s="3"/>
    </row>
    <row r="299" spans="1:21" x14ac:dyDescent="0.15">
      <c r="A299">
        <v>70</v>
      </c>
      <c r="B299" s="8" t="s">
        <v>195</v>
      </c>
      <c r="C299" s="3">
        <v>81.599999999999994</v>
      </c>
      <c r="D299" s="3">
        <v>7.41</v>
      </c>
      <c r="E299" s="3" t="s">
        <v>2173</v>
      </c>
      <c r="F299" s="3">
        <v>8.11</v>
      </c>
      <c r="G299" s="3">
        <v>1.86</v>
      </c>
      <c r="H299" s="3" t="s">
        <v>2173</v>
      </c>
      <c r="I299" s="9"/>
      <c r="J299" s="9"/>
      <c r="K299" s="9"/>
      <c r="L299" s="9"/>
      <c r="M299" s="9"/>
      <c r="N299" s="3" t="s">
        <v>2305</v>
      </c>
      <c r="R299" t="s">
        <v>2732</v>
      </c>
      <c r="S299" s="8" t="s">
        <v>2740</v>
      </c>
      <c r="T299" s="3"/>
      <c r="U299" s="3"/>
    </row>
    <row r="300" spans="1:21" x14ac:dyDescent="0.15">
      <c r="A300">
        <v>71</v>
      </c>
      <c r="B300" s="8" t="s">
        <v>195</v>
      </c>
      <c r="C300" s="3">
        <v>84.7</v>
      </c>
      <c r="D300" s="3">
        <v>3.01</v>
      </c>
      <c r="E300" s="3" t="s">
        <v>2250</v>
      </c>
      <c r="F300" s="3">
        <v>2.67</v>
      </c>
      <c r="G300" s="3">
        <v>7.93</v>
      </c>
      <c r="H300" s="3">
        <v>0.31</v>
      </c>
      <c r="I300" s="9"/>
      <c r="J300" s="9"/>
      <c r="K300" s="9"/>
      <c r="L300" s="9"/>
      <c r="M300" s="9"/>
      <c r="N300" s="3" t="s">
        <v>2305</v>
      </c>
      <c r="R300" t="s">
        <v>2733</v>
      </c>
      <c r="S300" s="8" t="s">
        <v>2740</v>
      </c>
      <c r="T300" s="3"/>
      <c r="U300" s="3"/>
    </row>
    <row r="301" spans="1:21" x14ac:dyDescent="0.15">
      <c r="A301">
        <v>72</v>
      </c>
      <c r="B301" s="8" t="s">
        <v>216</v>
      </c>
      <c r="C301" s="3">
        <v>86.08</v>
      </c>
      <c r="D301" s="3">
        <v>3.63</v>
      </c>
      <c r="F301" s="3">
        <v>4.87</v>
      </c>
      <c r="G301" s="3">
        <v>4.4000000000000004</v>
      </c>
      <c r="I301" s="9"/>
      <c r="J301" s="9"/>
      <c r="K301" s="9"/>
      <c r="L301" s="9"/>
      <c r="M301" s="9"/>
      <c r="N301" s="3" t="s">
        <v>2305</v>
      </c>
      <c r="R301" t="s">
        <v>2741</v>
      </c>
      <c r="S301" s="8" t="s">
        <v>2740</v>
      </c>
      <c r="T301" s="3"/>
      <c r="U301" s="3"/>
    </row>
    <row r="302" spans="1:21" x14ac:dyDescent="0.15">
      <c r="A302">
        <v>73</v>
      </c>
      <c r="B302" s="8" t="s">
        <v>216</v>
      </c>
      <c r="C302" s="3">
        <v>91.46</v>
      </c>
      <c r="E302" s="3" t="s">
        <v>2173</v>
      </c>
      <c r="F302" s="3" t="s">
        <v>2173</v>
      </c>
      <c r="G302" s="3">
        <v>5.92</v>
      </c>
      <c r="H302" s="3">
        <v>2.31</v>
      </c>
      <c r="I302" s="9"/>
      <c r="J302" s="9"/>
      <c r="K302" s="9"/>
      <c r="L302" s="9"/>
      <c r="M302" s="9"/>
      <c r="N302" s="3" t="s">
        <v>2305</v>
      </c>
      <c r="R302" t="s">
        <v>2742</v>
      </c>
      <c r="S302" s="8" t="s">
        <v>2740</v>
      </c>
      <c r="T302" s="3"/>
      <c r="U302" s="3"/>
    </row>
    <row r="303" spans="1:21" x14ac:dyDescent="0.15">
      <c r="A303">
        <v>74</v>
      </c>
      <c r="B303" s="8" t="s">
        <v>185</v>
      </c>
      <c r="C303" s="3">
        <v>90.68</v>
      </c>
      <c r="D303" s="3">
        <v>2</v>
      </c>
      <c r="E303" s="3">
        <v>1.39</v>
      </c>
      <c r="F303" s="3">
        <v>2.33</v>
      </c>
      <c r="G303" s="3">
        <v>2.2400000000000002</v>
      </c>
      <c r="H303" s="3">
        <v>0.61</v>
      </c>
      <c r="I303" s="9"/>
      <c r="J303" s="9"/>
      <c r="K303" s="9"/>
      <c r="L303" s="9"/>
      <c r="M303" s="9"/>
      <c r="N303" s="3" t="s">
        <v>2305</v>
      </c>
      <c r="R303" t="s">
        <v>2743</v>
      </c>
      <c r="S303" s="8" t="s">
        <v>2740</v>
      </c>
      <c r="T303" s="3"/>
      <c r="U303" s="3"/>
    </row>
    <row r="304" spans="1:21" x14ac:dyDescent="0.15">
      <c r="A304">
        <v>75</v>
      </c>
      <c r="B304" s="8" t="s">
        <v>185</v>
      </c>
      <c r="C304" s="3">
        <v>94.65</v>
      </c>
      <c r="D304" s="3">
        <v>0.45</v>
      </c>
      <c r="F304" s="3">
        <v>0.44</v>
      </c>
      <c r="G304" s="3">
        <v>3.22</v>
      </c>
      <c r="H304" s="3">
        <v>0.8</v>
      </c>
      <c r="I304" s="9"/>
      <c r="J304" s="9"/>
      <c r="K304" s="9"/>
      <c r="L304" s="9"/>
      <c r="M304" s="9"/>
      <c r="N304" s="3" t="s">
        <v>2305</v>
      </c>
      <c r="R304" t="s">
        <v>2744</v>
      </c>
      <c r="S304" s="8" t="s">
        <v>2740</v>
      </c>
      <c r="T304" s="3"/>
      <c r="U304" s="3"/>
    </row>
    <row r="305" spans="1:21" x14ac:dyDescent="0.15">
      <c r="T305" s="3"/>
      <c r="U305" s="3"/>
    </row>
    <row r="306" spans="1:21" x14ac:dyDescent="0.15">
      <c r="A306" t="s">
        <v>218</v>
      </c>
      <c r="T306" s="3"/>
      <c r="U306" s="3"/>
    </row>
    <row r="307" spans="1:21" x14ac:dyDescent="0.15">
      <c r="A307">
        <v>76</v>
      </c>
      <c r="B307" s="8" t="s">
        <v>219</v>
      </c>
      <c r="C307" s="9"/>
      <c r="D307" s="9"/>
      <c r="E307" s="9"/>
      <c r="F307" s="9"/>
      <c r="G307" s="3">
        <v>2.9</v>
      </c>
      <c r="H307" s="9"/>
      <c r="I307" s="9"/>
      <c r="J307" s="9"/>
      <c r="K307" s="9"/>
      <c r="L307" s="9"/>
      <c r="M307" s="9"/>
      <c r="N307" s="3" t="s">
        <v>2305</v>
      </c>
      <c r="R307" t="s">
        <v>1013</v>
      </c>
      <c r="T307" s="3"/>
      <c r="U307" s="3"/>
    </row>
    <row r="308" spans="1:21" x14ac:dyDescent="0.15">
      <c r="A308">
        <v>77</v>
      </c>
      <c r="B308" s="8" t="s">
        <v>2309</v>
      </c>
      <c r="C308" s="9"/>
      <c r="D308" s="9"/>
      <c r="E308" s="9"/>
      <c r="F308" s="9"/>
      <c r="G308" s="3">
        <v>2.96</v>
      </c>
      <c r="H308" s="9"/>
      <c r="I308" s="9"/>
      <c r="J308" s="9"/>
      <c r="K308" s="9"/>
      <c r="L308" s="9"/>
      <c r="M308" s="9"/>
      <c r="N308" s="3" t="s">
        <v>2305</v>
      </c>
      <c r="R308" t="s">
        <v>1014</v>
      </c>
      <c r="T308" s="3"/>
      <c r="U308" s="3"/>
    </row>
    <row r="309" spans="1:21" x14ac:dyDescent="0.15">
      <c r="A309">
        <v>78</v>
      </c>
      <c r="B309" s="8" t="s">
        <v>220</v>
      </c>
      <c r="C309" s="9"/>
      <c r="D309" s="9"/>
      <c r="E309" s="9"/>
      <c r="F309" s="9"/>
      <c r="G309" s="3">
        <v>4.37</v>
      </c>
      <c r="H309" s="9"/>
      <c r="I309" s="9"/>
      <c r="J309" s="9"/>
      <c r="K309" s="9"/>
      <c r="L309" s="9"/>
      <c r="M309" s="9"/>
      <c r="N309" s="3" t="s">
        <v>2305</v>
      </c>
      <c r="R309" t="s">
        <v>1015</v>
      </c>
      <c r="T309" s="3"/>
      <c r="U309" s="3"/>
    </row>
    <row r="310" spans="1:21" x14ac:dyDescent="0.15">
      <c r="A310">
        <v>79</v>
      </c>
      <c r="B310" s="8" t="s">
        <v>221</v>
      </c>
      <c r="C310" s="9"/>
      <c r="D310" s="9"/>
      <c r="E310" s="9"/>
      <c r="F310" s="9"/>
      <c r="G310" s="3">
        <v>5.8</v>
      </c>
      <c r="H310" s="9"/>
      <c r="I310" s="9"/>
      <c r="J310" s="9"/>
      <c r="K310" s="9"/>
      <c r="L310" s="9"/>
      <c r="M310" s="9"/>
      <c r="N310" s="3" t="s">
        <v>2305</v>
      </c>
      <c r="R310" t="s">
        <v>1016</v>
      </c>
      <c r="T310" s="3"/>
      <c r="U310" s="3"/>
    </row>
    <row r="311" spans="1:21" x14ac:dyDescent="0.15">
      <c r="A311">
        <v>80</v>
      </c>
      <c r="B311" s="8" t="s">
        <v>216</v>
      </c>
      <c r="C311" s="9"/>
      <c r="D311" s="9"/>
      <c r="E311" s="9"/>
      <c r="F311" s="9"/>
      <c r="G311" s="3">
        <v>4.9000000000000004</v>
      </c>
      <c r="H311" s="9"/>
      <c r="I311" s="9"/>
      <c r="J311" s="9"/>
      <c r="K311" s="9"/>
      <c r="L311" s="9"/>
      <c r="M311" s="9"/>
      <c r="N311" s="3" t="s">
        <v>2305</v>
      </c>
      <c r="R311" t="s">
        <v>1017</v>
      </c>
      <c r="T311" s="3"/>
      <c r="U311" s="3"/>
    </row>
    <row r="312" spans="1:21" x14ac:dyDescent="0.15">
      <c r="A312">
        <v>81</v>
      </c>
      <c r="B312" s="8" t="s">
        <v>222</v>
      </c>
      <c r="C312" s="9"/>
      <c r="D312" s="9"/>
      <c r="E312" s="9"/>
      <c r="F312" s="9"/>
      <c r="G312" s="3">
        <v>2.2000000000000002</v>
      </c>
      <c r="H312" s="9"/>
      <c r="I312" s="9"/>
      <c r="J312" s="9"/>
      <c r="K312" s="9"/>
      <c r="L312" s="9"/>
      <c r="M312" s="9"/>
      <c r="N312" s="3" t="s">
        <v>2305</v>
      </c>
      <c r="R312" t="s">
        <v>1018</v>
      </c>
      <c r="T312" s="3"/>
      <c r="U312" s="3"/>
    </row>
    <row r="313" spans="1:21" x14ac:dyDescent="0.15">
      <c r="A313">
        <v>82</v>
      </c>
      <c r="B313" s="8" t="s">
        <v>2309</v>
      </c>
      <c r="C313" s="9"/>
      <c r="D313" s="9"/>
      <c r="E313" s="9"/>
      <c r="F313" s="9"/>
      <c r="G313" s="3">
        <v>1.1000000000000001</v>
      </c>
      <c r="H313" s="9"/>
      <c r="I313" s="9"/>
      <c r="J313" s="9"/>
      <c r="K313" s="9"/>
      <c r="L313" s="9"/>
      <c r="M313" s="9"/>
      <c r="N313" s="3" t="s">
        <v>2305</v>
      </c>
      <c r="R313" t="s">
        <v>1019</v>
      </c>
      <c r="T313" s="3"/>
      <c r="U313" s="3"/>
    </row>
    <row r="314" spans="1:21" x14ac:dyDescent="0.15">
      <c r="A314">
        <v>83</v>
      </c>
      <c r="B314" s="8" t="s">
        <v>215</v>
      </c>
      <c r="C314" s="9"/>
      <c r="D314" s="9"/>
      <c r="E314" s="9"/>
      <c r="F314" s="9"/>
      <c r="G314" s="3">
        <v>0.38</v>
      </c>
      <c r="H314" s="9"/>
      <c r="I314" s="9"/>
      <c r="J314" s="9"/>
      <c r="K314" s="9"/>
      <c r="L314" s="9"/>
      <c r="M314" s="9"/>
      <c r="N314" s="3" t="s">
        <v>2305</v>
      </c>
      <c r="R314" t="s">
        <v>1020</v>
      </c>
      <c r="T314" s="3"/>
      <c r="U314" s="3"/>
    </row>
    <row r="315" spans="1:21" x14ac:dyDescent="0.15">
      <c r="A315">
        <v>84</v>
      </c>
      <c r="B315" s="8" t="s">
        <v>2309</v>
      </c>
      <c r="C315" s="9"/>
      <c r="D315" s="9"/>
      <c r="E315" s="9"/>
      <c r="F315" s="9"/>
      <c r="G315" s="3">
        <v>0.41</v>
      </c>
      <c r="H315" s="9"/>
      <c r="I315" s="9"/>
      <c r="J315" s="9"/>
      <c r="K315" s="9"/>
      <c r="L315" s="9"/>
      <c r="M315" s="9"/>
      <c r="N315" s="3" t="s">
        <v>2305</v>
      </c>
      <c r="R315" t="s">
        <v>1021</v>
      </c>
      <c r="T315" s="3"/>
      <c r="U315" s="3"/>
    </row>
    <row r="316" spans="1:21" x14ac:dyDescent="0.15">
      <c r="A316">
        <v>85</v>
      </c>
      <c r="B316" s="8" t="s">
        <v>223</v>
      </c>
      <c r="C316" s="9"/>
      <c r="D316" s="9"/>
      <c r="E316" s="9"/>
      <c r="F316" s="9"/>
      <c r="G316" s="3">
        <v>2.3199999999999998</v>
      </c>
      <c r="H316" s="9"/>
      <c r="I316" s="9"/>
      <c r="J316" s="9"/>
      <c r="K316" s="9"/>
      <c r="L316" s="9"/>
      <c r="M316" s="9"/>
      <c r="N316" s="3" t="s">
        <v>2305</v>
      </c>
      <c r="R316" t="s">
        <v>1022</v>
      </c>
      <c r="T316" s="3"/>
      <c r="U316" s="3"/>
    </row>
    <row r="317" spans="1:21" x14ac:dyDescent="0.15">
      <c r="A317">
        <v>86</v>
      </c>
      <c r="B317" s="8" t="s">
        <v>2309</v>
      </c>
      <c r="C317" s="9"/>
      <c r="D317" s="9"/>
      <c r="E317" s="9"/>
      <c r="F317" s="9"/>
      <c r="G317" s="3">
        <v>2.25</v>
      </c>
      <c r="H317" s="9"/>
      <c r="I317" s="9"/>
      <c r="J317" s="9"/>
      <c r="K317" s="9"/>
      <c r="L317" s="9"/>
      <c r="M317" s="9"/>
      <c r="N317" s="3" t="s">
        <v>2305</v>
      </c>
      <c r="R317" t="s">
        <v>1023</v>
      </c>
      <c r="T317" s="3"/>
      <c r="U317" s="3"/>
    </row>
    <row r="318" spans="1:21" x14ac:dyDescent="0.15">
      <c r="A318">
        <v>87</v>
      </c>
      <c r="B318" s="8" t="s">
        <v>224</v>
      </c>
      <c r="C318" s="9"/>
      <c r="D318" s="9"/>
      <c r="E318" s="9"/>
      <c r="F318" s="9"/>
      <c r="G318" s="3">
        <v>5.15</v>
      </c>
      <c r="H318" s="9"/>
      <c r="I318" s="9"/>
      <c r="J318" s="9"/>
      <c r="K318" s="9"/>
      <c r="L318" s="9"/>
      <c r="M318" s="9"/>
      <c r="N318" s="3" t="s">
        <v>2305</v>
      </c>
      <c r="R318" t="s">
        <v>1024</v>
      </c>
      <c r="T318" s="3"/>
      <c r="U318" s="3"/>
    </row>
    <row r="319" spans="1:21" x14ac:dyDescent="0.15">
      <c r="T319" s="3"/>
      <c r="U319" s="3"/>
    </row>
    <row r="320" spans="1:21" x14ac:dyDescent="0.15">
      <c r="A320" t="s">
        <v>225</v>
      </c>
      <c r="T320" s="3"/>
      <c r="U320" s="3"/>
    </row>
    <row r="321" spans="1:21" x14ac:dyDescent="0.15">
      <c r="A321">
        <v>88</v>
      </c>
      <c r="B321" s="8" t="s">
        <v>227</v>
      </c>
      <c r="C321" s="9"/>
      <c r="D321" s="9"/>
      <c r="E321" s="9"/>
      <c r="F321" s="9"/>
      <c r="G321" s="3">
        <v>2.1999999999999999E-2</v>
      </c>
      <c r="H321" s="9"/>
      <c r="I321" s="9"/>
      <c r="J321" s="9"/>
      <c r="K321" s="9"/>
      <c r="L321" s="9"/>
      <c r="M321" s="9"/>
      <c r="N321" s="3" t="s">
        <v>236</v>
      </c>
      <c r="R321" s="6"/>
      <c r="S321" s="8" t="s">
        <v>2992</v>
      </c>
      <c r="T321" s="3"/>
      <c r="U321" s="3"/>
    </row>
    <row r="322" spans="1:21" ht="16" x14ac:dyDescent="0.2">
      <c r="A322">
        <v>89</v>
      </c>
      <c r="B322" s="8" t="s">
        <v>227</v>
      </c>
      <c r="C322" s="9"/>
      <c r="D322" s="9"/>
      <c r="E322" s="9"/>
      <c r="F322" s="9"/>
      <c r="G322" s="3">
        <v>1.7999999999999999E-2</v>
      </c>
      <c r="H322" s="9"/>
      <c r="I322" s="9"/>
      <c r="J322" s="9"/>
      <c r="K322" s="9"/>
      <c r="L322" s="9"/>
      <c r="M322" s="9"/>
      <c r="N322" s="3" t="s">
        <v>236</v>
      </c>
      <c r="R322" s="6"/>
      <c r="S322" s="58" t="s">
        <v>392</v>
      </c>
      <c r="T322" s="3"/>
      <c r="U322" s="3"/>
    </row>
    <row r="323" spans="1:21" x14ac:dyDescent="0.15">
      <c r="A323">
        <v>90</v>
      </c>
      <c r="B323" s="8" t="s">
        <v>227</v>
      </c>
      <c r="C323" s="9"/>
      <c r="D323" s="9"/>
      <c r="E323" s="9"/>
      <c r="F323" s="9"/>
      <c r="G323" s="3">
        <v>1.6E-2</v>
      </c>
      <c r="H323" s="9"/>
      <c r="I323" s="9"/>
      <c r="J323" s="9"/>
      <c r="K323" s="9"/>
      <c r="L323" s="9"/>
      <c r="M323" s="9"/>
      <c r="N323" s="3" t="s">
        <v>236</v>
      </c>
      <c r="R323" s="6"/>
      <c r="T323" s="3"/>
      <c r="U323" s="3"/>
    </row>
    <row r="324" spans="1:21" x14ac:dyDescent="0.15">
      <c r="A324">
        <v>91</v>
      </c>
      <c r="B324" s="8" t="s">
        <v>227</v>
      </c>
      <c r="C324" s="9"/>
      <c r="D324" s="9"/>
      <c r="E324" s="9"/>
      <c r="F324" s="9"/>
      <c r="G324" s="3">
        <v>1.0999999999999999E-2</v>
      </c>
      <c r="H324" s="9"/>
      <c r="I324" s="9"/>
      <c r="J324" s="9"/>
      <c r="K324" s="9"/>
      <c r="L324" s="9"/>
      <c r="M324" s="9"/>
      <c r="N324" s="3" t="s">
        <v>236</v>
      </c>
      <c r="R324" s="6"/>
      <c r="T324" s="3"/>
      <c r="U324" s="3"/>
    </row>
    <row r="325" spans="1:21" x14ac:dyDescent="0.15">
      <c r="A325">
        <v>92</v>
      </c>
      <c r="B325" s="8" t="s">
        <v>226</v>
      </c>
      <c r="C325" s="9"/>
      <c r="D325" s="9"/>
      <c r="E325" s="9"/>
      <c r="F325" s="9"/>
      <c r="G325" s="3">
        <v>5.0999999999999997E-2</v>
      </c>
      <c r="H325" s="9"/>
      <c r="I325" s="9"/>
      <c r="J325" s="9"/>
      <c r="K325" s="9"/>
      <c r="L325" s="9"/>
      <c r="M325" s="9"/>
      <c r="N325" s="3" t="s">
        <v>236</v>
      </c>
      <c r="R325" s="6"/>
      <c r="T325" s="3"/>
      <c r="U325" s="3"/>
    </row>
    <row r="326" spans="1:21" x14ac:dyDescent="0.15">
      <c r="A326">
        <v>93</v>
      </c>
      <c r="B326" s="8" t="s">
        <v>228</v>
      </c>
      <c r="C326" s="9"/>
      <c r="D326" s="9"/>
      <c r="E326" s="9"/>
      <c r="F326" s="9"/>
      <c r="G326" s="3">
        <v>1.0999999999999999E-2</v>
      </c>
      <c r="H326" s="9"/>
      <c r="I326" s="9"/>
      <c r="J326" s="9"/>
      <c r="K326" s="9"/>
      <c r="L326" s="9"/>
      <c r="M326" s="9"/>
      <c r="N326" s="3" t="s">
        <v>236</v>
      </c>
      <c r="R326" s="6"/>
      <c r="T326" s="3"/>
      <c r="U326" s="3"/>
    </row>
    <row r="327" spans="1:21" x14ac:dyDescent="0.15">
      <c r="A327">
        <v>94</v>
      </c>
      <c r="B327" s="8" t="s">
        <v>228</v>
      </c>
      <c r="C327" s="9"/>
      <c r="D327" s="9"/>
      <c r="E327" s="9"/>
      <c r="F327" s="9"/>
      <c r="G327" s="3">
        <v>8.0000000000000002E-3</v>
      </c>
      <c r="H327" s="9"/>
      <c r="I327" s="9"/>
      <c r="J327" s="9"/>
      <c r="K327" s="9"/>
      <c r="L327" s="9"/>
      <c r="M327" s="9"/>
      <c r="N327" s="3" t="s">
        <v>236</v>
      </c>
      <c r="R327" s="6"/>
      <c r="T327" s="3"/>
      <c r="U327" s="3"/>
    </row>
    <row r="328" spans="1:21" x14ac:dyDescent="0.15">
      <c r="A328">
        <v>95</v>
      </c>
      <c r="B328" s="8" t="s">
        <v>228</v>
      </c>
      <c r="C328" s="9"/>
      <c r="D328" s="9"/>
      <c r="E328" s="9"/>
      <c r="F328" s="9"/>
      <c r="G328" s="3">
        <v>4.0000000000000001E-3</v>
      </c>
      <c r="H328" s="9"/>
      <c r="I328" s="9"/>
      <c r="J328" s="9"/>
      <c r="K328" s="9"/>
      <c r="L328" s="9"/>
      <c r="M328" s="9"/>
      <c r="N328" s="3" t="s">
        <v>236</v>
      </c>
      <c r="R328" s="6"/>
      <c r="T328" s="3"/>
      <c r="U328" s="3"/>
    </row>
    <row r="329" spans="1:21" x14ac:dyDescent="0.15">
      <c r="A329">
        <v>96</v>
      </c>
      <c r="B329" s="8" t="s">
        <v>229</v>
      </c>
      <c r="C329" s="9"/>
      <c r="D329" s="9"/>
      <c r="E329" s="9"/>
      <c r="F329" s="9"/>
      <c r="G329" s="3">
        <v>7.9000000000000001E-2</v>
      </c>
      <c r="H329" s="9"/>
      <c r="I329" s="9"/>
      <c r="J329" s="9"/>
      <c r="K329" s="9"/>
      <c r="L329" s="9"/>
      <c r="M329" s="9"/>
      <c r="N329" s="3" t="s">
        <v>236</v>
      </c>
      <c r="R329" s="6"/>
      <c r="T329" s="3"/>
      <c r="U329" s="3"/>
    </row>
    <row r="330" spans="1:21" x14ac:dyDescent="0.15">
      <c r="A330">
        <v>97</v>
      </c>
      <c r="B330" s="8" t="s">
        <v>229</v>
      </c>
      <c r="C330" s="9"/>
      <c r="D330" s="9"/>
      <c r="E330" s="9"/>
      <c r="F330" s="9"/>
      <c r="G330" s="3">
        <v>2.1000000000000001E-2</v>
      </c>
      <c r="H330" s="9"/>
      <c r="I330" s="9"/>
      <c r="J330" s="9"/>
      <c r="K330" s="9"/>
      <c r="L330" s="9"/>
      <c r="M330" s="9"/>
      <c r="N330" s="3" t="s">
        <v>236</v>
      </c>
      <c r="R330" s="6"/>
      <c r="T330" s="3"/>
      <c r="U330" s="3"/>
    </row>
    <row r="331" spans="1:21" x14ac:dyDescent="0.15">
      <c r="A331">
        <v>98</v>
      </c>
      <c r="B331" s="8" t="s">
        <v>229</v>
      </c>
      <c r="C331" s="9"/>
      <c r="D331" s="9"/>
      <c r="E331" s="9"/>
      <c r="F331" s="9"/>
      <c r="G331" s="3">
        <v>1.9E-2</v>
      </c>
      <c r="H331" s="9"/>
      <c r="I331" s="9"/>
      <c r="J331" s="9"/>
      <c r="K331" s="9"/>
      <c r="L331" s="9"/>
      <c r="M331" s="9"/>
      <c r="N331" s="3" t="s">
        <v>236</v>
      </c>
      <c r="R331" s="6"/>
      <c r="T331" s="3"/>
      <c r="U331" s="3"/>
    </row>
    <row r="332" spans="1:21" x14ac:dyDescent="0.15">
      <c r="A332">
        <v>99</v>
      </c>
      <c r="B332" s="8" t="s">
        <v>230</v>
      </c>
      <c r="C332" s="9"/>
      <c r="D332" s="9"/>
      <c r="E332" s="9"/>
      <c r="F332" s="9"/>
      <c r="G332" s="3">
        <v>2.3E-2</v>
      </c>
      <c r="H332" s="9"/>
      <c r="I332" s="9"/>
      <c r="J332" s="9"/>
      <c r="K332" s="9"/>
      <c r="L332" s="9"/>
      <c r="M332" s="9"/>
      <c r="N332" s="3" t="s">
        <v>236</v>
      </c>
      <c r="R332" s="6"/>
      <c r="T332" s="3"/>
      <c r="U332" s="3"/>
    </row>
    <row r="333" spans="1:21" x14ac:dyDescent="0.15">
      <c r="A333">
        <v>100</v>
      </c>
      <c r="B333" s="8" t="s">
        <v>230</v>
      </c>
      <c r="C333" s="9"/>
      <c r="D333" s="9"/>
      <c r="E333" s="9"/>
      <c r="F333" s="9"/>
      <c r="G333" s="3">
        <v>2.1999999999999999E-2</v>
      </c>
      <c r="H333" s="9"/>
      <c r="I333" s="9"/>
      <c r="J333" s="9"/>
      <c r="K333" s="9"/>
      <c r="L333" s="9"/>
      <c r="M333" s="9"/>
      <c r="N333" s="3" t="s">
        <v>236</v>
      </c>
      <c r="R333" s="6"/>
      <c r="T333" s="3"/>
      <c r="U333" s="3"/>
    </row>
    <row r="334" spans="1:21" x14ac:dyDescent="0.15">
      <c r="A334">
        <v>101</v>
      </c>
      <c r="B334" s="8" t="s">
        <v>232</v>
      </c>
      <c r="C334" s="9"/>
      <c r="D334" s="9"/>
      <c r="E334" s="9"/>
      <c r="F334" s="9"/>
      <c r="G334" s="3">
        <v>5.8000000000000003E-2</v>
      </c>
      <c r="H334" s="9"/>
      <c r="I334" s="9"/>
      <c r="J334" s="9"/>
      <c r="K334" s="9"/>
      <c r="L334" s="9"/>
      <c r="M334" s="9"/>
      <c r="N334" s="3" t="s">
        <v>236</v>
      </c>
      <c r="R334" s="6"/>
      <c r="T334" s="3"/>
      <c r="U334" s="3"/>
    </row>
    <row r="335" spans="1:21" x14ac:dyDescent="0.15">
      <c r="A335">
        <v>102</v>
      </c>
      <c r="B335" s="8" t="s">
        <v>232</v>
      </c>
      <c r="C335" s="9"/>
      <c r="D335" s="9"/>
      <c r="E335" s="9"/>
      <c r="F335" s="9"/>
      <c r="G335" s="3">
        <v>5.1999999999999998E-2</v>
      </c>
      <c r="H335" s="9"/>
      <c r="I335" s="9"/>
      <c r="J335" s="9"/>
      <c r="K335" s="9"/>
      <c r="L335" s="9"/>
      <c r="M335" s="9"/>
      <c r="N335" s="3" t="s">
        <v>236</v>
      </c>
      <c r="R335" s="6"/>
      <c r="T335" s="3"/>
      <c r="U335" s="3"/>
    </row>
    <row r="336" spans="1:21" x14ac:dyDescent="0.15">
      <c r="A336">
        <v>103</v>
      </c>
      <c r="B336" s="8" t="s">
        <v>232</v>
      </c>
      <c r="C336" s="9"/>
      <c r="D336" s="9"/>
      <c r="E336" s="9"/>
      <c r="F336" s="9"/>
      <c r="G336" s="3">
        <v>4.3999999999999997E-2</v>
      </c>
      <c r="H336" s="9"/>
      <c r="I336" s="9"/>
      <c r="J336" s="9"/>
      <c r="K336" s="9"/>
      <c r="L336" s="9"/>
      <c r="M336" s="9"/>
      <c r="N336" s="3" t="s">
        <v>236</v>
      </c>
      <c r="R336" s="6"/>
      <c r="T336" s="3"/>
      <c r="U336" s="3"/>
    </row>
    <row r="337" spans="1:21" x14ac:dyDescent="0.15">
      <c r="A337">
        <v>104</v>
      </c>
      <c r="B337" s="8" t="s">
        <v>232</v>
      </c>
      <c r="C337" s="9"/>
      <c r="D337" s="9"/>
      <c r="E337" s="9"/>
      <c r="F337" s="9"/>
      <c r="G337" s="3">
        <v>0.03</v>
      </c>
      <c r="H337" s="9"/>
      <c r="I337" s="9"/>
      <c r="J337" s="9"/>
      <c r="K337" s="9"/>
      <c r="L337" s="9"/>
      <c r="M337" s="9"/>
      <c r="N337" s="3" t="s">
        <v>236</v>
      </c>
      <c r="R337" s="6"/>
      <c r="T337" s="3"/>
      <c r="U337" s="3"/>
    </row>
    <row r="338" spans="1:21" x14ac:dyDescent="0.15">
      <c r="A338">
        <v>105</v>
      </c>
      <c r="B338" s="8" t="s">
        <v>232</v>
      </c>
      <c r="C338" s="9"/>
      <c r="D338" s="9"/>
      <c r="E338" s="9"/>
      <c r="F338" s="9"/>
      <c r="G338" s="3">
        <v>2.9000000000000001E-2</v>
      </c>
      <c r="H338" s="9"/>
      <c r="I338" s="9"/>
      <c r="J338" s="9"/>
      <c r="K338" s="9"/>
      <c r="L338" s="9"/>
      <c r="M338" s="9"/>
      <c r="N338" s="3" t="s">
        <v>236</v>
      </c>
      <c r="R338" s="6"/>
      <c r="T338" s="3"/>
      <c r="U338" s="3"/>
    </row>
    <row r="339" spans="1:21" x14ac:dyDescent="0.15">
      <c r="A339">
        <v>106</v>
      </c>
      <c r="B339" s="8" t="s">
        <v>216</v>
      </c>
      <c r="C339" s="9"/>
      <c r="D339" s="9"/>
      <c r="E339" s="9"/>
      <c r="F339" s="9"/>
      <c r="G339" s="3">
        <v>5.8999999999999997E-2</v>
      </c>
      <c r="H339" s="9"/>
      <c r="I339" s="9"/>
      <c r="J339" s="9"/>
      <c r="K339" s="9"/>
      <c r="L339" s="9"/>
      <c r="M339" s="9"/>
      <c r="N339" s="3" t="s">
        <v>236</v>
      </c>
      <c r="R339" s="6"/>
      <c r="T339" s="3"/>
      <c r="U339" s="3"/>
    </row>
    <row r="340" spans="1:21" x14ac:dyDescent="0.15">
      <c r="A340">
        <v>107</v>
      </c>
      <c r="B340" s="8" t="s">
        <v>216</v>
      </c>
      <c r="C340" s="9"/>
      <c r="D340" s="9"/>
      <c r="E340" s="9"/>
      <c r="F340" s="9"/>
      <c r="G340" s="3">
        <v>4.9000000000000002E-2</v>
      </c>
      <c r="H340" s="9"/>
      <c r="I340" s="9"/>
      <c r="J340" s="9"/>
      <c r="K340" s="9"/>
      <c r="L340" s="9"/>
      <c r="M340" s="9"/>
      <c r="N340" s="3" t="s">
        <v>236</v>
      </c>
      <c r="R340" s="6"/>
      <c r="T340" s="3"/>
      <c r="U340" s="3"/>
    </row>
    <row r="341" spans="1:21" x14ac:dyDescent="0.15">
      <c r="A341">
        <v>108</v>
      </c>
      <c r="B341" s="8" t="s">
        <v>216</v>
      </c>
      <c r="C341" s="9"/>
      <c r="D341" s="9"/>
      <c r="E341" s="9"/>
      <c r="F341" s="9"/>
      <c r="G341" s="3">
        <v>4.3999999999999997E-2</v>
      </c>
      <c r="H341" s="9"/>
      <c r="I341" s="9"/>
      <c r="J341" s="9"/>
      <c r="K341" s="9"/>
      <c r="L341" s="9"/>
      <c r="M341" s="9"/>
      <c r="N341" s="3" t="s">
        <v>236</v>
      </c>
      <c r="R341" s="6"/>
      <c r="T341" s="3"/>
      <c r="U341" s="3"/>
    </row>
    <row r="342" spans="1:21" x14ac:dyDescent="0.15">
      <c r="A342">
        <v>109</v>
      </c>
      <c r="B342" s="8" t="s">
        <v>231</v>
      </c>
      <c r="C342" s="9"/>
      <c r="D342" s="9"/>
      <c r="E342" s="9"/>
      <c r="F342" s="9"/>
      <c r="G342" s="3">
        <v>5.1999999999999998E-2</v>
      </c>
      <c r="H342" s="9"/>
      <c r="I342" s="9"/>
      <c r="J342" s="9"/>
      <c r="K342" s="9"/>
      <c r="L342" s="9"/>
      <c r="M342" s="9"/>
      <c r="N342" s="3" t="s">
        <v>236</v>
      </c>
      <c r="R342" s="6"/>
      <c r="T342" s="3"/>
      <c r="U342" s="3"/>
    </row>
    <row r="343" spans="1:21" x14ac:dyDescent="0.15">
      <c r="A343">
        <v>110</v>
      </c>
      <c r="B343" s="8" t="s">
        <v>231</v>
      </c>
      <c r="C343" s="9"/>
      <c r="D343" s="9"/>
      <c r="E343" s="9"/>
      <c r="F343" s="9"/>
      <c r="G343" s="3">
        <v>4.3999999999999997E-2</v>
      </c>
      <c r="H343" s="9"/>
      <c r="I343" s="9"/>
      <c r="J343" s="9"/>
      <c r="K343" s="9"/>
      <c r="L343" s="9"/>
      <c r="M343" s="9"/>
      <c r="N343" s="3" t="s">
        <v>237</v>
      </c>
      <c r="R343" s="6"/>
      <c r="T343" s="3"/>
      <c r="U343" s="3"/>
    </row>
    <row r="344" spans="1:21" x14ac:dyDescent="0.15">
      <c r="A344">
        <v>111</v>
      </c>
      <c r="B344" s="8" t="s">
        <v>231</v>
      </c>
      <c r="C344" s="9"/>
      <c r="D344" s="9"/>
      <c r="E344" s="9"/>
      <c r="F344" s="9"/>
      <c r="G344" s="3">
        <v>3.2000000000000001E-2</v>
      </c>
      <c r="H344" s="9"/>
      <c r="I344" s="9"/>
      <c r="J344" s="9"/>
      <c r="K344" s="9"/>
      <c r="L344" s="9"/>
      <c r="M344" s="9"/>
      <c r="N344" s="3" t="s">
        <v>236</v>
      </c>
      <c r="R344" s="6"/>
      <c r="T344" s="3"/>
      <c r="U344" s="3"/>
    </row>
    <row r="345" spans="1:21" x14ac:dyDescent="0.15">
      <c r="A345">
        <v>112</v>
      </c>
      <c r="B345" s="8" t="s">
        <v>231</v>
      </c>
      <c r="C345" s="9"/>
      <c r="D345" s="9"/>
      <c r="E345" s="9"/>
      <c r="F345" s="9"/>
      <c r="G345" s="3">
        <v>2.1999999999999999E-2</v>
      </c>
      <c r="H345" s="9"/>
      <c r="I345" s="9"/>
      <c r="J345" s="9"/>
      <c r="K345" s="9"/>
      <c r="L345" s="9"/>
      <c r="M345" s="9"/>
      <c r="N345" s="3" t="s">
        <v>236</v>
      </c>
      <c r="R345" s="6"/>
      <c r="T345" s="3"/>
      <c r="U345" s="3"/>
    </row>
    <row r="346" spans="1:21" x14ac:dyDescent="0.15">
      <c r="A346">
        <v>113</v>
      </c>
      <c r="B346" s="8" t="s">
        <v>233</v>
      </c>
      <c r="C346" s="9"/>
      <c r="D346" s="9"/>
      <c r="E346" s="9"/>
      <c r="F346" s="9"/>
      <c r="G346" s="3">
        <v>0.05</v>
      </c>
      <c r="H346" s="9"/>
      <c r="I346" s="9"/>
      <c r="J346" s="9"/>
      <c r="K346" s="9"/>
      <c r="L346" s="9"/>
      <c r="M346" s="9"/>
      <c r="N346" s="3" t="s">
        <v>236</v>
      </c>
      <c r="R346" s="6"/>
      <c r="T346" s="3"/>
      <c r="U346" s="3"/>
    </row>
    <row r="347" spans="1:21" x14ac:dyDescent="0.15">
      <c r="A347">
        <v>114</v>
      </c>
      <c r="B347" s="8" t="s">
        <v>235</v>
      </c>
      <c r="C347" s="9"/>
      <c r="D347" s="9"/>
      <c r="E347" s="9"/>
      <c r="F347" s="9"/>
      <c r="G347" s="3">
        <v>4.4999999999999998E-2</v>
      </c>
      <c r="H347" s="9"/>
      <c r="I347" s="9"/>
      <c r="J347" s="9"/>
      <c r="K347" s="9"/>
      <c r="L347" s="9"/>
      <c r="M347" s="9"/>
      <c r="N347" s="3" t="s">
        <v>236</v>
      </c>
      <c r="R347" s="6"/>
      <c r="T347" s="3"/>
      <c r="U347" s="3"/>
    </row>
    <row r="348" spans="1:21" x14ac:dyDescent="0.15">
      <c r="A348">
        <v>115</v>
      </c>
      <c r="B348" s="8" t="s">
        <v>234</v>
      </c>
      <c r="C348" s="9"/>
      <c r="D348" s="9"/>
      <c r="E348" s="9"/>
      <c r="F348" s="9"/>
      <c r="G348" s="3">
        <v>0.02</v>
      </c>
      <c r="H348" s="9"/>
      <c r="I348" s="9"/>
      <c r="J348" s="9"/>
      <c r="K348" s="9"/>
      <c r="L348" s="9"/>
      <c r="M348" s="9"/>
      <c r="N348" s="3" t="s">
        <v>236</v>
      </c>
      <c r="R348" s="6"/>
      <c r="T348" s="3"/>
      <c r="U348" s="3"/>
    </row>
    <row r="349" spans="1:21" x14ac:dyDescent="0.15">
      <c r="T349" s="3"/>
      <c r="U349" s="3"/>
    </row>
    <row r="350" spans="1:21" x14ac:dyDescent="0.15">
      <c r="A350" s="1" t="s">
        <v>238</v>
      </c>
      <c r="C350" s="2" t="s">
        <v>2161</v>
      </c>
      <c r="D350" s="2" t="s">
        <v>2162</v>
      </c>
      <c r="E350" s="2" t="s">
        <v>2163</v>
      </c>
      <c r="F350" s="2" t="s">
        <v>2164</v>
      </c>
      <c r="G350" s="2" t="s">
        <v>2165</v>
      </c>
      <c r="H350" s="2" t="s">
        <v>2166</v>
      </c>
      <c r="I350" s="2" t="s">
        <v>2167</v>
      </c>
      <c r="J350" s="2" t="s">
        <v>2168</v>
      </c>
      <c r="K350" s="2" t="s">
        <v>2169</v>
      </c>
      <c r="L350" s="2" t="s">
        <v>2170</v>
      </c>
      <c r="M350" s="2" t="s">
        <v>2171</v>
      </c>
      <c r="T350" s="3"/>
      <c r="U350" s="3"/>
    </row>
    <row r="351" spans="1:21" x14ac:dyDescent="0.15">
      <c r="A351">
        <v>1</v>
      </c>
      <c r="B351" s="8" t="s">
        <v>240</v>
      </c>
      <c r="C351" s="3">
        <v>63.39</v>
      </c>
      <c r="D351" s="3">
        <v>19.05</v>
      </c>
      <c r="E351" s="3" t="s">
        <v>2173</v>
      </c>
      <c r="F351" s="3">
        <v>17.29</v>
      </c>
      <c r="G351" s="3" t="s">
        <v>2173</v>
      </c>
      <c r="H351" s="3" t="s">
        <v>2173</v>
      </c>
      <c r="I351" s="3" t="s">
        <v>2173</v>
      </c>
      <c r="J351" s="3" t="s">
        <v>2173</v>
      </c>
      <c r="K351" s="3" t="s">
        <v>2173</v>
      </c>
      <c r="L351" s="3" t="s">
        <v>2173</v>
      </c>
      <c r="M351" s="3" t="s">
        <v>2173</v>
      </c>
      <c r="N351" s="3" t="s">
        <v>256</v>
      </c>
      <c r="O351" s="3">
        <f>SUM(C351:M351)</f>
        <v>99.72999999999999</v>
      </c>
      <c r="R351" s="80" t="s">
        <v>3523</v>
      </c>
      <c r="T351" s="3"/>
      <c r="U351" s="3"/>
    </row>
    <row r="352" spans="1:21" x14ac:dyDescent="0.15">
      <c r="A352">
        <f>A351+1</f>
        <v>2</v>
      </c>
      <c r="B352" s="8" t="s">
        <v>241</v>
      </c>
      <c r="C352" s="3">
        <v>67.98</v>
      </c>
      <c r="D352" s="3">
        <v>24.48</v>
      </c>
      <c r="E352" s="3" t="s">
        <v>2173</v>
      </c>
      <c r="F352" s="3">
        <v>7.12</v>
      </c>
      <c r="G352" s="3" t="s">
        <v>2173</v>
      </c>
      <c r="H352" s="3">
        <v>0.05</v>
      </c>
      <c r="I352" s="3" t="s">
        <v>2173</v>
      </c>
      <c r="J352" s="3" t="s">
        <v>2173</v>
      </c>
      <c r="K352" s="3">
        <v>0.37</v>
      </c>
      <c r="L352" s="3" t="s">
        <v>2173</v>
      </c>
      <c r="M352" s="3" t="s">
        <v>2173</v>
      </c>
      <c r="N352" s="3" t="s">
        <v>737</v>
      </c>
      <c r="O352" s="3">
        <f t="shared" ref="O352:O384" si="11">SUM(C352:M352)</f>
        <v>100.00000000000001</v>
      </c>
      <c r="R352" t="s">
        <v>1365</v>
      </c>
      <c r="T352" s="3"/>
      <c r="U352" s="3"/>
    </row>
    <row r="353" spans="1:21" x14ac:dyDescent="0.15">
      <c r="A353">
        <f t="shared" ref="A353:A369" si="12">A352+1</f>
        <v>3</v>
      </c>
      <c r="B353" s="8" t="s">
        <v>242</v>
      </c>
      <c r="C353" s="3">
        <v>71.599999999999994</v>
      </c>
      <c r="D353" s="3">
        <v>22.73</v>
      </c>
      <c r="E353" s="3">
        <v>0.27</v>
      </c>
      <c r="F353" s="3">
        <v>4.8</v>
      </c>
      <c r="G353" s="3" t="s">
        <v>2173</v>
      </c>
      <c r="H353" s="3">
        <v>0.1</v>
      </c>
      <c r="I353" s="3" t="s">
        <v>2173</v>
      </c>
      <c r="J353" s="3" t="s">
        <v>2173</v>
      </c>
      <c r="K353" s="3">
        <v>0.5</v>
      </c>
      <c r="L353" s="3" t="s">
        <v>2173</v>
      </c>
      <c r="M353" s="3" t="s">
        <v>2173</v>
      </c>
      <c r="N353" s="3" t="s">
        <v>2175</v>
      </c>
      <c r="O353" s="3">
        <f t="shared" si="11"/>
        <v>99.999999999999986</v>
      </c>
      <c r="T353" s="3"/>
      <c r="U353" s="3"/>
    </row>
    <row r="354" spans="1:21" x14ac:dyDescent="0.15">
      <c r="A354">
        <f t="shared" si="12"/>
        <v>4</v>
      </c>
      <c r="B354" s="8" t="s">
        <v>242</v>
      </c>
      <c r="C354" s="3">
        <v>64.459999999999994</v>
      </c>
      <c r="D354" s="3">
        <v>28.36</v>
      </c>
      <c r="E354" s="3" t="s">
        <v>2173</v>
      </c>
      <c r="F354" s="3">
        <v>7.13</v>
      </c>
      <c r="G354" s="3" t="s">
        <v>2173</v>
      </c>
      <c r="H354" s="3" t="s">
        <v>2174</v>
      </c>
      <c r="I354" s="3" t="s">
        <v>2173</v>
      </c>
      <c r="J354" s="3" t="s">
        <v>2173</v>
      </c>
      <c r="K354" s="3">
        <v>0.05</v>
      </c>
      <c r="L354" s="3" t="s">
        <v>2173</v>
      </c>
      <c r="M354" s="3" t="s">
        <v>2173</v>
      </c>
      <c r="N354" s="3" t="s">
        <v>2175</v>
      </c>
      <c r="O354" s="3">
        <f t="shared" si="11"/>
        <v>99.999999999999986</v>
      </c>
      <c r="T354" s="3"/>
      <c r="U354" s="3"/>
    </row>
    <row r="355" spans="1:21" ht="14" x14ac:dyDescent="0.2">
      <c r="A355">
        <f t="shared" si="12"/>
        <v>5</v>
      </c>
      <c r="B355" s="8" t="s">
        <v>243</v>
      </c>
      <c r="C355" s="3">
        <v>93.04</v>
      </c>
      <c r="D355" s="3">
        <v>6.14</v>
      </c>
      <c r="E355" s="3">
        <v>0.82</v>
      </c>
      <c r="F355" s="3" t="s">
        <v>2173</v>
      </c>
      <c r="G355" s="3" t="s">
        <v>2173</v>
      </c>
      <c r="H355" s="3" t="s">
        <v>2173</v>
      </c>
      <c r="I355" s="3" t="s">
        <v>2173</v>
      </c>
      <c r="J355" s="3" t="s">
        <v>2173</v>
      </c>
      <c r="K355" s="3" t="s">
        <v>2173</v>
      </c>
      <c r="L355" s="3" t="s">
        <v>2173</v>
      </c>
      <c r="M355" s="3" t="s">
        <v>2173</v>
      </c>
      <c r="N355" s="3" t="s">
        <v>165</v>
      </c>
      <c r="O355" s="3">
        <f t="shared" si="11"/>
        <v>100</v>
      </c>
      <c r="R355" t="s">
        <v>1905</v>
      </c>
      <c r="T355" s="3"/>
      <c r="U355" s="3"/>
    </row>
    <row r="356" spans="1:21" x14ac:dyDescent="0.15">
      <c r="A356">
        <f t="shared" si="12"/>
        <v>6</v>
      </c>
      <c r="B356" s="8" t="s">
        <v>246</v>
      </c>
      <c r="C356" s="3">
        <v>75.37</v>
      </c>
      <c r="D356" s="3">
        <v>2.94</v>
      </c>
      <c r="E356" s="3">
        <v>17.64</v>
      </c>
      <c r="F356" s="3">
        <v>2.72</v>
      </c>
      <c r="G356" s="3" t="s">
        <v>2173</v>
      </c>
      <c r="H356" s="3">
        <v>1.33</v>
      </c>
      <c r="I356" s="3" t="s">
        <v>2173</v>
      </c>
      <c r="J356" s="3" t="s">
        <v>2173</v>
      </c>
      <c r="K356" s="3" t="s">
        <v>2173</v>
      </c>
      <c r="L356" s="3" t="s">
        <v>2173</v>
      </c>
      <c r="M356" s="3" t="s">
        <v>2173</v>
      </c>
      <c r="N356" s="3" t="s">
        <v>737</v>
      </c>
      <c r="O356" s="3">
        <f t="shared" si="11"/>
        <v>100</v>
      </c>
      <c r="R356" t="s">
        <v>1366</v>
      </c>
      <c r="T356" s="3"/>
      <c r="U356" s="3"/>
    </row>
    <row r="357" spans="1:21" x14ac:dyDescent="0.15">
      <c r="A357">
        <f t="shared" si="12"/>
        <v>7</v>
      </c>
      <c r="B357" s="8" t="s">
        <v>250</v>
      </c>
      <c r="C357" s="3">
        <v>87.07</v>
      </c>
      <c r="D357" s="3">
        <v>0.91</v>
      </c>
      <c r="E357" s="3">
        <v>10.87</v>
      </c>
      <c r="F357" s="3">
        <v>0.75</v>
      </c>
      <c r="G357" s="3" t="s">
        <v>2173</v>
      </c>
      <c r="H357" s="3">
        <v>0.4</v>
      </c>
      <c r="I357" s="3" t="s">
        <v>2173</v>
      </c>
      <c r="J357" s="3" t="s">
        <v>2173</v>
      </c>
      <c r="K357" s="3" t="s">
        <v>2173</v>
      </c>
      <c r="L357" s="3" t="s">
        <v>2173</v>
      </c>
      <c r="M357" s="3" t="s">
        <v>2173</v>
      </c>
      <c r="N357" s="3" t="s">
        <v>737</v>
      </c>
      <c r="O357" s="3">
        <f t="shared" si="11"/>
        <v>100</v>
      </c>
      <c r="R357" t="s">
        <v>1367</v>
      </c>
      <c r="T357" s="3"/>
      <c r="U357" s="3"/>
    </row>
    <row r="358" spans="1:21" x14ac:dyDescent="0.15">
      <c r="A358">
        <f t="shared" si="12"/>
        <v>8</v>
      </c>
      <c r="B358" s="8" t="s">
        <v>251</v>
      </c>
      <c r="C358" s="3">
        <v>70.7</v>
      </c>
      <c r="D358" s="3">
        <v>7.47</v>
      </c>
      <c r="E358" s="3" t="s">
        <v>2173</v>
      </c>
      <c r="F358" s="11">
        <v>22.44</v>
      </c>
      <c r="G358" s="3" t="s">
        <v>2173</v>
      </c>
      <c r="H358" s="3">
        <v>0.17</v>
      </c>
      <c r="I358" s="3" t="s">
        <v>2173</v>
      </c>
      <c r="J358" s="3" t="s">
        <v>2173</v>
      </c>
      <c r="K358" s="3">
        <v>0.22</v>
      </c>
      <c r="L358" s="3" t="s">
        <v>2173</v>
      </c>
      <c r="M358" s="3" t="s">
        <v>2173</v>
      </c>
      <c r="N358" s="3" t="s">
        <v>737</v>
      </c>
      <c r="O358" s="3">
        <f t="shared" si="11"/>
        <v>101</v>
      </c>
      <c r="R358" t="s">
        <v>1368</v>
      </c>
      <c r="S358" s="8" t="s">
        <v>1369</v>
      </c>
      <c r="T358" s="3"/>
      <c r="U358" s="3"/>
    </row>
    <row r="359" spans="1:21" x14ac:dyDescent="0.15">
      <c r="A359">
        <f t="shared" si="12"/>
        <v>9</v>
      </c>
      <c r="B359" s="8" t="s">
        <v>252</v>
      </c>
      <c r="C359" s="3">
        <v>82.01</v>
      </c>
      <c r="D359" s="3">
        <v>1.79</v>
      </c>
      <c r="E359" s="3">
        <v>15.3</v>
      </c>
      <c r="F359" s="3">
        <v>0.8</v>
      </c>
      <c r="G359" s="3" t="s">
        <v>2174</v>
      </c>
      <c r="H359" s="3" t="s">
        <v>2174</v>
      </c>
      <c r="I359" s="3" t="s">
        <v>2174</v>
      </c>
      <c r="J359" s="3" t="s">
        <v>2173</v>
      </c>
      <c r="K359" s="3">
        <v>0.1</v>
      </c>
      <c r="L359" s="3" t="s">
        <v>2173</v>
      </c>
      <c r="M359" s="3" t="s">
        <v>2174</v>
      </c>
      <c r="N359" s="3" t="s">
        <v>2175</v>
      </c>
      <c r="O359" s="3">
        <f t="shared" si="11"/>
        <v>100</v>
      </c>
      <c r="T359" s="3"/>
      <c r="U359" s="3"/>
    </row>
    <row r="360" spans="1:21" x14ac:dyDescent="0.15">
      <c r="A360">
        <f t="shared" si="12"/>
        <v>10</v>
      </c>
      <c r="B360" s="8" t="s">
        <v>253</v>
      </c>
      <c r="C360" s="3">
        <v>93.02</v>
      </c>
      <c r="D360" s="3">
        <v>1.42</v>
      </c>
      <c r="E360" s="3">
        <v>4.54</v>
      </c>
      <c r="F360" s="3" t="s">
        <v>2174</v>
      </c>
      <c r="G360" s="3" t="s">
        <v>2173</v>
      </c>
      <c r="H360" s="3">
        <v>0.83</v>
      </c>
      <c r="I360" s="3">
        <v>0.11</v>
      </c>
      <c r="J360" s="3">
        <v>0.08</v>
      </c>
      <c r="K360" s="3" t="s">
        <v>2174</v>
      </c>
      <c r="L360" s="3" t="s">
        <v>2173</v>
      </c>
      <c r="M360" s="3" t="s">
        <v>2173</v>
      </c>
      <c r="N360" s="3" t="s">
        <v>2175</v>
      </c>
      <c r="O360" s="3">
        <f t="shared" si="11"/>
        <v>100</v>
      </c>
      <c r="T360" s="3"/>
      <c r="U360" s="3"/>
    </row>
    <row r="361" spans="1:21" x14ac:dyDescent="0.15">
      <c r="A361">
        <f t="shared" si="12"/>
        <v>11</v>
      </c>
      <c r="B361" s="8" t="s">
        <v>244</v>
      </c>
      <c r="C361" s="3">
        <v>86.95</v>
      </c>
      <c r="D361" s="3">
        <v>1.35</v>
      </c>
      <c r="E361" s="3">
        <v>11.03</v>
      </c>
      <c r="F361" s="3">
        <v>0.31</v>
      </c>
      <c r="G361" s="3" t="s">
        <v>2173</v>
      </c>
      <c r="H361" s="3">
        <v>0.21</v>
      </c>
      <c r="I361" s="3" t="s">
        <v>2173</v>
      </c>
      <c r="J361" s="3" t="s">
        <v>2173</v>
      </c>
      <c r="K361" s="3">
        <v>0.15</v>
      </c>
      <c r="L361" s="3" t="s">
        <v>2173</v>
      </c>
      <c r="M361" s="3" t="s">
        <v>2174</v>
      </c>
      <c r="N361" s="3" t="s">
        <v>2175</v>
      </c>
      <c r="O361" s="3">
        <f t="shared" si="11"/>
        <v>100</v>
      </c>
      <c r="T361" s="3"/>
      <c r="U361" s="3"/>
    </row>
    <row r="362" spans="1:21" x14ac:dyDescent="0.15">
      <c r="A362">
        <f t="shared" si="12"/>
        <v>12</v>
      </c>
      <c r="B362" s="8" t="s">
        <v>244</v>
      </c>
      <c r="C362" s="3">
        <v>87.28</v>
      </c>
      <c r="D362" s="3">
        <v>2</v>
      </c>
      <c r="E362" s="3">
        <v>8.2200000000000006</v>
      </c>
      <c r="F362" s="3">
        <v>1.7</v>
      </c>
      <c r="G362" s="3" t="s">
        <v>239</v>
      </c>
      <c r="H362" s="3">
        <v>0.5</v>
      </c>
      <c r="I362" s="3" t="s">
        <v>2173</v>
      </c>
      <c r="J362" s="3" t="s">
        <v>2173</v>
      </c>
      <c r="K362" s="3">
        <v>0.3</v>
      </c>
      <c r="L362" s="3" t="s">
        <v>2174</v>
      </c>
      <c r="M362" s="3" t="s">
        <v>2173</v>
      </c>
      <c r="N362" s="3" t="s">
        <v>2175</v>
      </c>
      <c r="O362" s="3">
        <f t="shared" si="11"/>
        <v>100</v>
      </c>
      <c r="T362" s="3"/>
      <c r="U362" s="3"/>
    </row>
    <row r="363" spans="1:21" x14ac:dyDescent="0.15">
      <c r="A363">
        <f t="shared" si="12"/>
        <v>13</v>
      </c>
      <c r="B363" s="8" t="s">
        <v>244</v>
      </c>
      <c r="C363" s="3">
        <v>85.94</v>
      </c>
      <c r="D363" s="3">
        <v>1.5</v>
      </c>
      <c r="E363" s="3">
        <v>9.31</v>
      </c>
      <c r="F363" s="3">
        <v>2.0299999999999998</v>
      </c>
      <c r="G363" s="3" t="s">
        <v>2174</v>
      </c>
      <c r="H363" s="3">
        <v>1.02</v>
      </c>
      <c r="I363" s="3">
        <v>0.1</v>
      </c>
      <c r="J363" s="3" t="s">
        <v>2174</v>
      </c>
      <c r="K363" s="3">
        <v>0.1</v>
      </c>
      <c r="L363" s="3" t="s">
        <v>2173</v>
      </c>
      <c r="M363" s="3" t="s">
        <v>2173</v>
      </c>
      <c r="N363" s="3" t="s">
        <v>2175</v>
      </c>
      <c r="O363" s="3">
        <f t="shared" si="11"/>
        <v>99.999999999999986</v>
      </c>
      <c r="T363" s="3"/>
      <c r="U363" s="3"/>
    </row>
    <row r="364" spans="1:21" x14ac:dyDescent="0.15">
      <c r="A364">
        <f t="shared" si="12"/>
        <v>14</v>
      </c>
      <c r="B364" s="8" t="s">
        <v>244</v>
      </c>
      <c r="C364" s="3">
        <v>84.45</v>
      </c>
      <c r="D364" s="3">
        <v>1.72</v>
      </c>
      <c r="E364" s="3">
        <v>12.31</v>
      </c>
      <c r="F364" s="3">
        <v>1.44</v>
      </c>
      <c r="G364" s="3" t="s">
        <v>2173</v>
      </c>
      <c r="H364" s="3">
        <v>0.08</v>
      </c>
      <c r="I364" s="3" t="s">
        <v>2173</v>
      </c>
      <c r="J364" s="3" t="s">
        <v>2173</v>
      </c>
      <c r="K364" s="3" t="s">
        <v>2174</v>
      </c>
      <c r="L364" s="3" t="s">
        <v>2173</v>
      </c>
      <c r="M364" s="3" t="s">
        <v>2173</v>
      </c>
      <c r="N364" s="3" t="s">
        <v>2175</v>
      </c>
      <c r="O364" s="3">
        <f t="shared" si="11"/>
        <v>100</v>
      </c>
      <c r="T364" s="3"/>
      <c r="U364" s="3"/>
    </row>
    <row r="365" spans="1:21" x14ac:dyDescent="0.15">
      <c r="A365">
        <f t="shared" si="12"/>
        <v>15</v>
      </c>
      <c r="B365" s="8" t="s">
        <v>245</v>
      </c>
      <c r="C365" s="3">
        <v>79.19</v>
      </c>
      <c r="D365" s="3">
        <v>15.55</v>
      </c>
      <c r="E365" s="3" t="s">
        <v>2174</v>
      </c>
      <c r="F365" s="3">
        <v>5.13</v>
      </c>
      <c r="G365" s="3" t="s">
        <v>2173</v>
      </c>
      <c r="H365" s="3">
        <v>0.13</v>
      </c>
      <c r="I365" s="3" t="s">
        <v>2174</v>
      </c>
      <c r="J365" s="3" t="s">
        <v>2173</v>
      </c>
      <c r="K365" s="3" t="s">
        <v>2174</v>
      </c>
      <c r="L365" s="3" t="s">
        <v>2173</v>
      </c>
      <c r="M365" s="3" t="s">
        <v>2173</v>
      </c>
      <c r="N365" s="3" t="s">
        <v>2175</v>
      </c>
      <c r="O365" s="3">
        <f t="shared" si="11"/>
        <v>99.999999999999986</v>
      </c>
      <c r="T365" s="3"/>
      <c r="U365" s="3"/>
    </row>
    <row r="366" spans="1:21" x14ac:dyDescent="0.15">
      <c r="A366">
        <f t="shared" si="12"/>
        <v>16</v>
      </c>
      <c r="B366" s="8" t="s">
        <v>247</v>
      </c>
      <c r="C366" s="3">
        <v>82.68</v>
      </c>
      <c r="D366" s="3">
        <v>15.37</v>
      </c>
      <c r="E366" s="3">
        <v>1.02</v>
      </c>
      <c r="F366" s="3" t="s">
        <v>2174</v>
      </c>
      <c r="G366" s="3" t="s">
        <v>2173</v>
      </c>
      <c r="H366" s="3">
        <v>0.83</v>
      </c>
      <c r="I366" s="3" t="s">
        <v>2173</v>
      </c>
      <c r="J366" s="3" t="s">
        <v>2173</v>
      </c>
      <c r="K366" s="3">
        <v>0.1</v>
      </c>
      <c r="L366" s="3" t="s">
        <v>2174</v>
      </c>
      <c r="M366" s="3" t="s">
        <v>2173</v>
      </c>
      <c r="N366" s="3" t="s">
        <v>2175</v>
      </c>
      <c r="O366" s="3">
        <f t="shared" si="11"/>
        <v>100</v>
      </c>
      <c r="T366" s="3"/>
      <c r="U366" s="3"/>
    </row>
    <row r="367" spans="1:21" x14ac:dyDescent="0.15">
      <c r="A367">
        <f t="shared" si="12"/>
        <v>17</v>
      </c>
      <c r="B367" s="8" t="s">
        <v>254</v>
      </c>
      <c r="C367" s="3">
        <v>83.74</v>
      </c>
      <c r="D367" s="3">
        <v>11.38</v>
      </c>
      <c r="E367" s="3">
        <v>2.75</v>
      </c>
      <c r="F367" s="3">
        <v>0.43</v>
      </c>
      <c r="G367" s="3" t="s">
        <v>2173</v>
      </c>
      <c r="H367" s="3" t="s">
        <v>2174</v>
      </c>
      <c r="I367" s="3">
        <v>0.78</v>
      </c>
      <c r="J367" s="3" t="s">
        <v>2174</v>
      </c>
      <c r="K367" s="3">
        <v>0.92</v>
      </c>
      <c r="L367" s="3" t="s">
        <v>2173</v>
      </c>
      <c r="M367" s="3" t="s">
        <v>2174</v>
      </c>
      <c r="N367" s="3" t="s">
        <v>2175</v>
      </c>
      <c r="O367" s="3">
        <f t="shared" si="11"/>
        <v>100</v>
      </c>
      <c r="T367" s="3"/>
      <c r="U367" s="3"/>
    </row>
    <row r="368" spans="1:21" x14ac:dyDescent="0.15">
      <c r="A368">
        <f t="shared" si="12"/>
        <v>18</v>
      </c>
      <c r="B368" s="8" t="s">
        <v>255</v>
      </c>
      <c r="C368" s="3">
        <v>82.96</v>
      </c>
      <c r="D368" s="3">
        <v>6.9</v>
      </c>
      <c r="E368" s="3">
        <v>3.12</v>
      </c>
      <c r="F368" s="3">
        <v>6.8</v>
      </c>
      <c r="G368" s="3" t="s">
        <v>2173</v>
      </c>
      <c r="H368" s="3" t="s">
        <v>2174</v>
      </c>
      <c r="I368" s="3" t="s">
        <v>2174</v>
      </c>
      <c r="J368" s="3" t="s">
        <v>2173</v>
      </c>
      <c r="K368" s="3">
        <v>0.22</v>
      </c>
      <c r="L368" s="3" t="s">
        <v>2174</v>
      </c>
      <c r="M368" s="3" t="s">
        <v>2173</v>
      </c>
      <c r="N368" s="3" t="s">
        <v>2175</v>
      </c>
      <c r="O368" s="3">
        <f t="shared" si="11"/>
        <v>100</v>
      </c>
      <c r="T368" s="3"/>
      <c r="U368" s="3"/>
    </row>
    <row r="369" spans="1:21" x14ac:dyDescent="0.15">
      <c r="A369">
        <f t="shared" si="12"/>
        <v>19</v>
      </c>
      <c r="B369" s="8" t="s">
        <v>248</v>
      </c>
      <c r="C369" s="3">
        <v>81.45</v>
      </c>
      <c r="D369" s="3">
        <v>6.3</v>
      </c>
      <c r="E369" s="3">
        <v>7.69</v>
      </c>
      <c r="F369" s="11">
        <v>4.1399999999999997</v>
      </c>
      <c r="G369" s="3">
        <v>0.08</v>
      </c>
      <c r="H369" s="3">
        <v>0.34</v>
      </c>
      <c r="I369" s="3" t="s">
        <v>2173</v>
      </c>
      <c r="J369" s="3" t="s">
        <v>2173</v>
      </c>
      <c r="K369" s="3" t="s">
        <v>2173</v>
      </c>
      <c r="L369" s="3" t="s">
        <v>2173</v>
      </c>
      <c r="M369" s="3" t="s">
        <v>2173</v>
      </c>
      <c r="N369" s="3" t="s">
        <v>737</v>
      </c>
      <c r="O369" s="3">
        <f>SUM(C369:M369)</f>
        <v>100</v>
      </c>
      <c r="R369" t="s">
        <v>1370</v>
      </c>
      <c r="S369" s="8" t="s">
        <v>1371</v>
      </c>
      <c r="T369" s="3"/>
      <c r="U369" s="3"/>
    </row>
    <row r="370" spans="1:21" x14ac:dyDescent="0.15">
      <c r="A370">
        <f>A369+1</f>
        <v>20</v>
      </c>
      <c r="B370" s="8" t="s">
        <v>249</v>
      </c>
      <c r="C370" s="3">
        <v>85.96</v>
      </c>
      <c r="D370" s="3">
        <v>2.4</v>
      </c>
      <c r="E370" s="3">
        <v>10.61</v>
      </c>
      <c r="F370" s="3" t="s">
        <v>2173</v>
      </c>
      <c r="G370" s="3" t="s">
        <v>2173</v>
      </c>
      <c r="H370" s="3">
        <v>1.03</v>
      </c>
      <c r="I370" s="3" t="s">
        <v>2173</v>
      </c>
      <c r="J370" s="3" t="s">
        <v>2173</v>
      </c>
      <c r="K370" s="3" t="s">
        <v>2173</v>
      </c>
      <c r="L370" s="3" t="s">
        <v>2173</v>
      </c>
      <c r="M370" s="3" t="s">
        <v>2173</v>
      </c>
      <c r="N370" s="3" t="s">
        <v>737</v>
      </c>
      <c r="O370" s="3">
        <f t="shared" si="11"/>
        <v>100</v>
      </c>
      <c r="R370" t="s">
        <v>1372</v>
      </c>
      <c r="T370" s="3"/>
      <c r="U370" s="3"/>
    </row>
    <row r="371" spans="1:21" x14ac:dyDescent="0.15">
      <c r="A371">
        <f t="shared" ref="A371:A384" si="13">A370+1</f>
        <v>21</v>
      </c>
      <c r="B371" s="8" t="s">
        <v>257</v>
      </c>
      <c r="C371" s="3">
        <v>68.62</v>
      </c>
      <c r="D371" s="3">
        <v>6.77</v>
      </c>
      <c r="E371" s="3" t="s">
        <v>2173</v>
      </c>
      <c r="F371" s="3">
        <v>24.46</v>
      </c>
      <c r="G371" s="3">
        <v>0.02</v>
      </c>
      <c r="H371" s="3">
        <v>0.13</v>
      </c>
      <c r="I371" s="3" t="s">
        <v>2173</v>
      </c>
      <c r="J371" s="3" t="s">
        <v>2173</v>
      </c>
      <c r="K371" s="3" t="s">
        <v>2173</v>
      </c>
      <c r="L371" s="3" t="s">
        <v>2173</v>
      </c>
      <c r="M371" s="3" t="s">
        <v>2173</v>
      </c>
      <c r="N371" s="3" t="s">
        <v>1376</v>
      </c>
      <c r="O371" s="3">
        <f t="shared" si="11"/>
        <v>99.999999999999986</v>
      </c>
      <c r="R371" t="s">
        <v>1373</v>
      </c>
      <c r="T371" s="3"/>
      <c r="U371" s="3"/>
    </row>
    <row r="372" spans="1:21" x14ac:dyDescent="0.15">
      <c r="A372">
        <f t="shared" si="13"/>
        <v>22</v>
      </c>
      <c r="B372" s="8" t="s">
        <v>258</v>
      </c>
      <c r="C372" s="3">
        <v>81.23</v>
      </c>
      <c r="D372" s="3">
        <v>9.33</v>
      </c>
      <c r="E372" s="3" t="s">
        <v>2173</v>
      </c>
      <c r="F372" s="3">
        <v>9.34</v>
      </c>
      <c r="G372" s="3" t="s">
        <v>2173</v>
      </c>
      <c r="H372" s="3">
        <v>0.1</v>
      </c>
      <c r="I372" s="3" t="s">
        <v>2173</v>
      </c>
      <c r="J372" s="3" t="s">
        <v>2173</v>
      </c>
      <c r="K372" s="3" t="s">
        <v>2173</v>
      </c>
      <c r="L372" s="3" t="s">
        <v>2173</v>
      </c>
      <c r="M372" s="3" t="s">
        <v>2173</v>
      </c>
      <c r="N372" s="3" t="s">
        <v>737</v>
      </c>
      <c r="O372" s="3">
        <f t="shared" si="11"/>
        <v>100</v>
      </c>
      <c r="R372" t="s">
        <v>1374</v>
      </c>
      <c r="T372" s="3"/>
      <c r="U372" s="3"/>
    </row>
    <row r="373" spans="1:21" x14ac:dyDescent="0.15">
      <c r="A373">
        <f t="shared" si="13"/>
        <v>23</v>
      </c>
      <c r="B373" s="8" t="s">
        <v>259</v>
      </c>
      <c r="C373" s="3">
        <v>72.63</v>
      </c>
      <c r="D373" s="3">
        <v>8.19</v>
      </c>
      <c r="E373" s="3" t="s">
        <v>2173</v>
      </c>
      <c r="F373" s="3">
        <v>19.010000000000002</v>
      </c>
      <c r="G373" s="3" t="s">
        <v>2173</v>
      </c>
      <c r="H373" s="3">
        <v>0.17</v>
      </c>
      <c r="I373" s="3" t="s">
        <v>2173</v>
      </c>
      <c r="J373" s="3" t="s">
        <v>2173</v>
      </c>
      <c r="K373" s="3" t="s">
        <v>2173</v>
      </c>
      <c r="L373" s="3" t="s">
        <v>2173</v>
      </c>
      <c r="M373" s="3" t="s">
        <v>2173</v>
      </c>
      <c r="N373" s="3" t="s">
        <v>737</v>
      </c>
      <c r="O373" s="3">
        <f t="shared" si="11"/>
        <v>100</v>
      </c>
      <c r="R373" t="s">
        <v>1375</v>
      </c>
      <c r="T373" s="3"/>
      <c r="U373" s="3"/>
    </row>
    <row r="374" spans="1:21" x14ac:dyDescent="0.15">
      <c r="A374">
        <f t="shared" si="13"/>
        <v>24</v>
      </c>
      <c r="B374" s="8" t="s">
        <v>260</v>
      </c>
      <c r="C374" s="3">
        <v>80.7</v>
      </c>
      <c r="D374" s="3">
        <v>9.44</v>
      </c>
      <c r="E374" s="3">
        <v>1.92</v>
      </c>
      <c r="F374" s="3">
        <v>7.68</v>
      </c>
      <c r="G374" s="3" t="s">
        <v>2173</v>
      </c>
      <c r="H374" s="3" t="s">
        <v>2173</v>
      </c>
      <c r="I374" s="3" t="s">
        <v>2173</v>
      </c>
      <c r="J374" s="3" t="s">
        <v>2173</v>
      </c>
      <c r="K374" s="3" t="s">
        <v>2173</v>
      </c>
      <c r="L374" s="3" t="s">
        <v>2173</v>
      </c>
      <c r="M374" s="3" t="s">
        <v>2173</v>
      </c>
      <c r="N374" s="3" t="s">
        <v>270</v>
      </c>
      <c r="O374" s="3">
        <f t="shared" si="11"/>
        <v>99.740000000000009</v>
      </c>
      <c r="R374" t="s">
        <v>3743</v>
      </c>
      <c r="T374" s="3"/>
      <c r="U374" s="3"/>
    </row>
    <row r="375" spans="1:21" x14ac:dyDescent="0.15">
      <c r="A375">
        <f t="shared" si="13"/>
        <v>25</v>
      </c>
      <c r="B375" s="8" t="s">
        <v>261</v>
      </c>
      <c r="C375" s="3">
        <v>83</v>
      </c>
      <c r="D375" s="3">
        <v>2</v>
      </c>
      <c r="E375" s="3">
        <v>14</v>
      </c>
      <c r="F375" s="3">
        <v>1</v>
      </c>
      <c r="G375" s="3" t="s">
        <v>2173</v>
      </c>
      <c r="H375" s="3" t="s">
        <v>2173</v>
      </c>
      <c r="I375" s="3" t="s">
        <v>2173</v>
      </c>
      <c r="J375" s="3" t="s">
        <v>2173</v>
      </c>
      <c r="K375" s="3" t="s">
        <v>2173</v>
      </c>
      <c r="L375" s="3" t="s">
        <v>2173</v>
      </c>
      <c r="M375" s="3" t="s">
        <v>2173</v>
      </c>
      <c r="N375" s="3" t="s">
        <v>269</v>
      </c>
      <c r="O375" s="3">
        <f t="shared" si="11"/>
        <v>100</v>
      </c>
      <c r="R375" s="80" t="s">
        <v>3524</v>
      </c>
      <c r="T375" s="3"/>
      <c r="U375" s="3"/>
    </row>
    <row r="376" spans="1:21" x14ac:dyDescent="0.15">
      <c r="A376">
        <f t="shared" si="13"/>
        <v>26</v>
      </c>
      <c r="B376" s="8" t="s">
        <v>262</v>
      </c>
      <c r="C376" s="3">
        <v>76.03</v>
      </c>
      <c r="D376" s="3">
        <v>7.33</v>
      </c>
      <c r="E376" s="3">
        <v>3.03</v>
      </c>
      <c r="F376" s="3">
        <v>12.11</v>
      </c>
      <c r="G376" s="3" t="s">
        <v>2174</v>
      </c>
      <c r="H376" s="3">
        <v>1.2</v>
      </c>
      <c r="I376" s="3" t="s">
        <v>2174</v>
      </c>
      <c r="J376" s="3" t="s">
        <v>2173</v>
      </c>
      <c r="K376" s="3">
        <v>0.2</v>
      </c>
      <c r="L376" s="3" t="s">
        <v>2173</v>
      </c>
      <c r="M376" s="3">
        <v>0.1</v>
      </c>
      <c r="N376" s="3" t="s">
        <v>2175</v>
      </c>
      <c r="O376" s="3">
        <f t="shared" si="11"/>
        <v>100</v>
      </c>
      <c r="T376" s="3"/>
      <c r="U376" s="3"/>
    </row>
    <row r="377" spans="1:21" x14ac:dyDescent="0.15">
      <c r="A377">
        <f t="shared" si="13"/>
        <v>27</v>
      </c>
      <c r="B377" s="8" t="s">
        <v>263</v>
      </c>
      <c r="C377" s="3">
        <v>78.77</v>
      </c>
      <c r="D377" s="3">
        <v>9.0299999999999994</v>
      </c>
      <c r="E377" s="3" t="s">
        <v>2173</v>
      </c>
      <c r="F377" s="3">
        <v>12.07</v>
      </c>
      <c r="G377" s="3" t="s">
        <v>2173</v>
      </c>
      <c r="H377" s="3">
        <v>0.13</v>
      </c>
      <c r="I377" s="3" t="s">
        <v>2174</v>
      </c>
      <c r="J377" s="3" t="s">
        <v>2173</v>
      </c>
      <c r="K377" s="3" t="s">
        <v>2174</v>
      </c>
      <c r="L377" s="3" t="s">
        <v>2173</v>
      </c>
      <c r="M377" s="3" t="s">
        <v>2174</v>
      </c>
      <c r="N377" s="3" t="s">
        <v>2175</v>
      </c>
      <c r="O377" s="3">
        <f t="shared" si="11"/>
        <v>100</v>
      </c>
      <c r="T377" s="3"/>
      <c r="U377" s="3"/>
    </row>
    <row r="378" spans="1:21" x14ac:dyDescent="0.15">
      <c r="A378">
        <f t="shared" si="13"/>
        <v>28</v>
      </c>
      <c r="B378" s="8" t="s">
        <v>264</v>
      </c>
      <c r="C378" s="3">
        <v>85.64</v>
      </c>
      <c r="D378" s="3">
        <v>4.22</v>
      </c>
      <c r="E378" s="3" t="s">
        <v>2174</v>
      </c>
      <c r="F378" s="3">
        <v>9.1300000000000008</v>
      </c>
      <c r="G378" s="3" t="s">
        <v>2173</v>
      </c>
      <c r="H378" s="3">
        <v>0.8</v>
      </c>
      <c r="I378" s="3" t="s">
        <v>2173</v>
      </c>
      <c r="J378" s="3" t="s">
        <v>2173</v>
      </c>
      <c r="K378" s="3">
        <v>0.2</v>
      </c>
      <c r="L378" s="3" t="s">
        <v>2173</v>
      </c>
      <c r="M378" s="3">
        <v>0.01</v>
      </c>
      <c r="N378" s="3" t="s">
        <v>2175</v>
      </c>
      <c r="O378" s="3">
        <f t="shared" si="11"/>
        <v>100</v>
      </c>
      <c r="T378" s="3"/>
      <c r="U378" s="3"/>
    </row>
    <row r="379" spans="1:21" x14ac:dyDescent="0.15">
      <c r="A379">
        <f t="shared" si="13"/>
        <v>29</v>
      </c>
      <c r="B379" s="8" t="s">
        <v>264</v>
      </c>
      <c r="C379" s="3">
        <v>80.650000000000006</v>
      </c>
      <c r="D379" s="3">
        <v>8.1300000000000008</v>
      </c>
      <c r="E379" s="3">
        <v>0.75</v>
      </c>
      <c r="F379" s="3">
        <v>10</v>
      </c>
      <c r="G379" s="3" t="s">
        <v>2173</v>
      </c>
      <c r="H379" s="3">
        <v>0.3</v>
      </c>
      <c r="I379" s="3" t="s">
        <v>2173</v>
      </c>
      <c r="J379" s="3" t="s">
        <v>2173</v>
      </c>
      <c r="K379" s="3">
        <v>0.17</v>
      </c>
      <c r="L379" s="3" t="s">
        <v>2173</v>
      </c>
      <c r="M379" s="3" t="s">
        <v>2173</v>
      </c>
      <c r="N379" s="3" t="s">
        <v>2175</v>
      </c>
      <c r="O379" s="3">
        <f t="shared" si="11"/>
        <v>100</v>
      </c>
      <c r="T379" s="3"/>
      <c r="U379" s="3"/>
    </row>
    <row r="380" spans="1:21" x14ac:dyDescent="0.15">
      <c r="A380">
        <f t="shared" si="13"/>
        <v>30</v>
      </c>
      <c r="B380" s="8" t="s">
        <v>265</v>
      </c>
      <c r="C380" s="3">
        <v>87.36</v>
      </c>
      <c r="D380" s="3">
        <v>6.23</v>
      </c>
      <c r="E380" s="3" t="s">
        <v>2174</v>
      </c>
      <c r="F380" s="3">
        <v>6.2</v>
      </c>
      <c r="G380" s="3" t="s">
        <v>2173</v>
      </c>
      <c r="H380" s="3" t="s">
        <v>2174</v>
      </c>
      <c r="I380" s="3" t="s">
        <v>2173</v>
      </c>
      <c r="J380" s="3" t="s">
        <v>2173</v>
      </c>
      <c r="K380" s="3">
        <v>0.21</v>
      </c>
      <c r="L380" s="3" t="s">
        <v>2173</v>
      </c>
      <c r="M380" s="3" t="s">
        <v>2173</v>
      </c>
      <c r="N380" s="3" t="s">
        <v>2175</v>
      </c>
      <c r="O380" s="3">
        <f t="shared" si="11"/>
        <v>100</v>
      </c>
      <c r="T380" s="3"/>
      <c r="U380" s="3"/>
    </row>
    <row r="381" spans="1:21" x14ac:dyDescent="0.15">
      <c r="A381">
        <f t="shared" si="13"/>
        <v>31</v>
      </c>
      <c r="B381" s="8" t="s">
        <v>266</v>
      </c>
      <c r="C381" s="3">
        <v>78.33</v>
      </c>
      <c r="D381" s="3">
        <v>10.77</v>
      </c>
      <c r="E381" s="3" t="s">
        <v>2173</v>
      </c>
      <c r="F381" s="3">
        <v>10.24</v>
      </c>
      <c r="G381" s="3" t="s">
        <v>2173</v>
      </c>
      <c r="H381" s="3">
        <v>0.14000000000000001</v>
      </c>
      <c r="I381" s="3" t="s">
        <v>2173</v>
      </c>
      <c r="J381" s="3" t="s">
        <v>2173</v>
      </c>
      <c r="K381" s="3">
        <v>0.52</v>
      </c>
      <c r="L381" s="3" t="s">
        <v>2173</v>
      </c>
      <c r="M381" s="3" t="s">
        <v>2173</v>
      </c>
      <c r="N381" s="3" t="s">
        <v>737</v>
      </c>
      <c r="O381" s="3">
        <f t="shared" si="11"/>
        <v>99.999999999999986</v>
      </c>
      <c r="R381" t="s">
        <v>1377</v>
      </c>
      <c r="T381" s="3"/>
      <c r="U381" s="3"/>
    </row>
    <row r="382" spans="1:21" x14ac:dyDescent="0.15">
      <c r="A382">
        <f t="shared" si="13"/>
        <v>32</v>
      </c>
      <c r="B382" s="8" t="s">
        <v>267</v>
      </c>
      <c r="C382" s="3">
        <v>85.98</v>
      </c>
      <c r="D382" s="3">
        <v>13.83</v>
      </c>
      <c r="E382" s="3" t="s">
        <v>2173</v>
      </c>
      <c r="F382" s="3">
        <v>0.05</v>
      </c>
      <c r="G382" s="3" t="s">
        <v>2173</v>
      </c>
      <c r="H382" s="3">
        <v>0.05</v>
      </c>
      <c r="I382" s="3" t="s">
        <v>2173</v>
      </c>
      <c r="J382" s="3" t="s">
        <v>2173</v>
      </c>
      <c r="K382" s="3">
        <v>0.09</v>
      </c>
      <c r="L382" s="3" t="s">
        <v>2173</v>
      </c>
      <c r="M382" s="3" t="s">
        <v>2173</v>
      </c>
      <c r="N382" s="3" t="s">
        <v>737</v>
      </c>
      <c r="O382" s="3">
        <f t="shared" si="11"/>
        <v>100</v>
      </c>
      <c r="R382" t="s">
        <v>1378</v>
      </c>
      <c r="T382" s="3"/>
      <c r="U382" s="3"/>
    </row>
    <row r="383" spans="1:21" x14ac:dyDescent="0.15">
      <c r="A383">
        <f>A382+1</f>
        <v>33</v>
      </c>
      <c r="B383" s="8" t="s">
        <v>267</v>
      </c>
      <c r="C383" s="3">
        <v>75.069999999999993</v>
      </c>
      <c r="D383" s="3">
        <v>0.2</v>
      </c>
      <c r="E383" s="3">
        <v>24.45</v>
      </c>
      <c r="F383" s="3" t="s">
        <v>2173</v>
      </c>
      <c r="G383" s="3" t="s">
        <v>2173</v>
      </c>
      <c r="H383" s="3">
        <v>0.28000000000000003</v>
      </c>
      <c r="I383" s="3" t="s">
        <v>2173</v>
      </c>
      <c r="J383" s="3" t="s">
        <v>2173</v>
      </c>
      <c r="K383" s="3" t="s">
        <v>2173</v>
      </c>
      <c r="L383" s="3" t="s">
        <v>2173</v>
      </c>
      <c r="M383" s="3" t="s">
        <v>2173</v>
      </c>
      <c r="N383" s="3" t="s">
        <v>737</v>
      </c>
      <c r="O383" s="3">
        <f t="shared" si="11"/>
        <v>100</v>
      </c>
      <c r="R383" t="s">
        <v>1379</v>
      </c>
      <c r="T383" s="3"/>
      <c r="U383" s="3"/>
    </row>
    <row r="384" spans="1:21" x14ac:dyDescent="0.15">
      <c r="A384">
        <f t="shared" si="13"/>
        <v>34</v>
      </c>
      <c r="B384" s="8" t="s">
        <v>268</v>
      </c>
      <c r="C384" s="3">
        <v>84.01</v>
      </c>
      <c r="D384" s="3">
        <v>13.89</v>
      </c>
      <c r="E384" s="3" t="s">
        <v>2173</v>
      </c>
      <c r="F384" s="3">
        <v>1.73</v>
      </c>
      <c r="G384" s="3" t="s">
        <v>2173</v>
      </c>
      <c r="H384" s="3">
        <v>0.37</v>
      </c>
      <c r="I384" s="3" t="s">
        <v>2173</v>
      </c>
      <c r="J384" s="3" t="s">
        <v>2173</v>
      </c>
      <c r="K384" s="3" t="s">
        <v>2173</v>
      </c>
      <c r="L384" s="3" t="s">
        <v>2173</v>
      </c>
      <c r="M384" s="3" t="s">
        <v>2173</v>
      </c>
      <c r="N384" s="3" t="s">
        <v>737</v>
      </c>
      <c r="O384" s="3">
        <f t="shared" si="11"/>
        <v>100.00000000000001</v>
      </c>
      <c r="R384" t="s">
        <v>1380</v>
      </c>
      <c r="S384" s="8" t="s">
        <v>1381</v>
      </c>
      <c r="T384" s="3"/>
      <c r="U384" s="3"/>
    </row>
    <row r="385" spans="1:21" x14ac:dyDescent="0.15">
      <c r="T385" s="3"/>
      <c r="U385" s="3"/>
    </row>
    <row r="386" spans="1:21" x14ac:dyDescent="0.15">
      <c r="A386" t="s">
        <v>271</v>
      </c>
      <c r="C386" s="2" t="s">
        <v>2161</v>
      </c>
      <c r="D386" s="2" t="s">
        <v>2162</v>
      </c>
      <c r="E386" s="2" t="s">
        <v>2163</v>
      </c>
      <c r="F386" s="2" t="s">
        <v>2164</v>
      </c>
      <c r="G386" s="2" t="s">
        <v>2165</v>
      </c>
      <c r="H386" s="2" t="s">
        <v>2166</v>
      </c>
      <c r="I386" s="2" t="s">
        <v>2167</v>
      </c>
      <c r="J386" s="2" t="s">
        <v>2168</v>
      </c>
      <c r="K386" s="2" t="s">
        <v>2169</v>
      </c>
      <c r="L386" s="2" t="s">
        <v>2170</v>
      </c>
      <c r="M386" s="2" t="s">
        <v>2171</v>
      </c>
      <c r="T386" s="3"/>
      <c r="U386" s="3"/>
    </row>
    <row r="387" spans="1:21" x14ac:dyDescent="0.15">
      <c r="A387">
        <v>1</v>
      </c>
      <c r="B387" s="8" t="s">
        <v>272</v>
      </c>
      <c r="C387" s="3">
        <v>95.16</v>
      </c>
      <c r="D387" s="3">
        <v>2.87</v>
      </c>
      <c r="E387" s="3">
        <v>0.3</v>
      </c>
      <c r="F387" s="100" t="s">
        <v>274</v>
      </c>
      <c r="G387" s="3" t="s">
        <v>2173</v>
      </c>
      <c r="H387" s="3">
        <v>0.42</v>
      </c>
      <c r="I387" s="3" t="s">
        <v>2174</v>
      </c>
      <c r="J387" s="3" t="s">
        <v>2173</v>
      </c>
      <c r="K387" s="3">
        <v>0.4</v>
      </c>
      <c r="L387" s="3">
        <v>0.02</v>
      </c>
      <c r="M387" s="3" t="s">
        <v>2173</v>
      </c>
      <c r="N387" s="3" t="s">
        <v>2175</v>
      </c>
      <c r="O387" s="3">
        <f t="shared" ref="O387:O448" si="14">SUM(C387:M387)</f>
        <v>99.17</v>
      </c>
      <c r="T387" s="3"/>
      <c r="U387" s="3"/>
    </row>
    <row r="388" spans="1:21" x14ac:dyDescent="0.15">
      <c r="A388">
        <f>A387+1</f>
        <v>2</v>
      </c>
      <c r="B388" s="8" t="s">
        <v>272</v>
      </c>
      <c r="C388" s="3">
        <v>97.83</v>
      </c>
      <c r="D388" s="3">
        <v>0.62</v>
      </c>
      <c r="E388" s="3" t="s">
        <v>2174</v>
      </c>
      <c r="F388" s="3">
        <v>0.62</v>
      </c>
      <c r="G388" s="3" t="s">
        <v>2173</v>
      </c>
      <c r="H388" s="3">
        <v>0.62</v>
      </c>
      <c r="I388" s="3" t="s">
        <v>2174</v>
      </c>
      <c r="J388" s="3" t="s">
        <v>2173</v>
      </c>
      <c r="K388" s="3">
        <v>0.31</v>
      </c>
      <c r="M388" s="3" t="s">
        <v>2173</v>
      </c>
      <c r="N388" s="3" t="s">
        <v>2175</v>
      </c>
      <c r="O388" s="3">
        <f t="shared" si="14"/>
        <v>100.00000000000001</v>
      </c>
      <c r="T388" s="3"/>
      <c r="U388" s="3"/>
    </row>
    <row r="389" spans="1:21" x14ac:dyDescent="0.15">
      <c r="A389">
        <f t="shared" ref="A389:A448" si="15">A388+1</f>
        <v>3</v>
      </c>
      <c r="B389" s="8" t="s">
        <v>272</v>
      </c>
      <c r="C389" s="3">
        <v>89.39</v>
      </c>
      <c r="D389" s="3">
        <v>9.6999999999999993</v>
      </c>
      <c r="E389" s="3" t="s">
        <v>2173</v>
      </c>
      <c r="F389" s="3">
        <v>0.86</v>
      </c>
      <c r="G389" s="3" t="s">
        <v>2173</v>
      </c>
      <c r="H389" s="3" t="s">
        <v>2174</v>
      </c>
      <c r="I389" s="3" t="s">
        <v>2173</v>
      </c>
      <c r="J389" s="3" t="s">
        <v>2173</v>
      </c>
      <c r="K389" s="3">
        <v>0.05</v>
      </c>
      <c r="L389" s="3" t="s">
        <v>2174</v>
      </c>
      <c r="M389" s="3" t="s">
        <v>2174</v>
      </c>
      <c r="N389" s="3" t="s">
        <v>2175</v>
      </c>
      <c r="O389" s="3">
        <f t="shared" si="14"/>
        <v>100</v>
      </c>
      <c r="T389" s="3"/>
      <c r="U389" s="3"/>
    </row>
    <row r="390" spans="1:21" x14ac:dyDescent="0.15">
      <c r="A390">
        <f t="shared" si="15"/>
        <v>4</v>
      </c>
      <c r="B390" s="8" t="s">
        <v>272</v>
      </c>
      <c r="C390" s="3">
        <v>93.96</v>
      </c>
      <c r="D390" s="3">
        <v>4.84</v>
      </c>
      <c r="E390" s="3" t="s">
        <v>2173</v>
      </c>
      <c r="F390" s="3">
        <v>0.7</v>
      </c>
      <c r="G390" s="3" t="s">
        <v>2173</v>
      </c>
      <c r="H390" s="3" t="s">
        <v>2174</v>
      </c>
      <c r="I390" s="3" t="s">
        <v>2173</v>
      </c>
      <c r="J390" s="3" t="s">
        <v>2173</v>
      </c>
      <c r="K390" s="3">
        <v>0.5</v>
      </c>
      <c r="L390" s="3" t="s">
        <v>2173</v>
      </c>
      <c r="M390" s="3" t="s">
        <v>2173</v>
      </c>
      <c r="N390" s="3" t="s">
        <v>2175</v>
      </c>
      <c r="O390" s="3">
        <f t="shared" si="14"/>
        <v>100</v>
      </c>
      <c r="T390" s="3"/>
      <c r="U390" s="3"/>
    </row>
    <row r="391" spans="1:21" x14ac:dyDescent="0.15">
      <c r="A391">
        <f t="shared" si="15"/>
        <v>5</v>
      </c>
      <c r="B391" s="8" t="s">
        <v>272</v>
      </c>
      <c r="C391" s="3">
        <v>85.62</v>
      </c>
      <c r="D391" s="3">
        <v>11.43</v>
      </c>
      <c r="E391" s="3">
        <v>0.33</v>
      </c>
      <c r="F391" s="3">
        <v>2.52</v>
      </c>
      <c r="G391" s="3" t="s">
        <v>2173</v>
      </c>
      <c r="H391" s="3" t="s">
        <v>2174</v>
      </c>
      <c r="I391" s="3" t="s">
        <v>2173</v>
      </c>
      <c r="J391" s="3" t="s">
        <v>2173</v>
      </c>
      <c r="K391" s="3">
        <v>0.1</v>
      </c>
      <c r="M391" s="3" t="s">
        <v>2173</v>
      </c>
      <c r="N391" s="3" t="s">
        <v>2175</v>
      </c>
      <c r="O391" s="3">
        <f t="shared" si="14"/>
        <v>100</v>
      </c>
      <c r="T391" s="3"/>
      <c r="U391" s="3"/>
    </row>
    <row r="392" spans="1:21" x14ac:dyDescent="0.15">
      <c r="A392">
        <f t="shared" si="15"/>
        <v>6</v>
      </c>
      <c r="B392" s="8" t="s">
        <v>272</v>
      </c>
      <c r="C392" s="3">
        <v>90.92</v>
      </c>
      <c r="D392" s="3">
        <v>7.86</v>
      </c>
      <c r="E392" s="3" t="s">
        <v>2173</v>
      </c>
      <c r="F392" s="3">
        <v>0.7</v>
      </c>
      <c r="G392" s="3" t="s">
        <v>2173</v>
      </c>
      <c r="H392" s="3">
        <v>0.2</v>
      </c>
      <c r="I392" s="3" t="s">
        <v>2174</v>
      </c>
      <c r="J392" s="3" t="s">
        <v>2173</v>
      </c>
      <c r="K392" s="3">
        <v>0.32</v>
      </c>
      <c r="L392" s="3" t="s">
        <v>2173</v>
      </c>
      <c r="M392" s="3" t="s">
        <v>2174</v>
      </c>
      <c r="N392" s="3" t="s">
        <v>2175</v>
      </c>
      <c r="O392" s="3">
        <f t="shared" si="14"/>
        <v>100</v>
      </c>
      <c r="T392" s="3"/>
      <c r="U392" s="3"/>
    </row>
    <row r="393" spans="1:21" x14ac:dyDescent="0.15">
      <c r="A393">
        <f t="shared" si="15"/>
        <v>7</v>
      </c>
      <c r="B393" s="8" t="s">
        <v>272</v>
      </c>
      <c r="C393" s="3">
        <v>90.8</v>
      </c>
      <c r="D393" s="3">
        <v>8.76</v>
      </c>
      <c r="E393" s="3" t="s">
        <v>2173</v>
      </c>
      <c r="F393" s="3" t="s">
        <v>2174</v>
      </c>
      <c r="G393" s="3" t="s">
        <v>2173</v>
      </c>
      <c r="H393" s="3">
        <v>0.14000000000000001</v>
      </c>
      <c r="I393" s="3" t="s">
        <v>2174</v>
      </c>
      <c r="J393" s="3" t="s">
        <v>2173</v>
      </c>
      <c r="K393" s="3">
        <v>0.3</v>
      </c>
      <c r="L393" s="3" t="s">
        <v>2173</v>
      </c>
      <c r="M393" s="3" t="s">
        <v>2173</v>
      </c>
      <c r="N393" s="3" t="s">
        <v>2175</v>
      </c>
      <c r="O393" s="3">
        <f t="shared" si="14"/>
        <v>100</v>
      </c>
      <c r="T393" s="3"/>
      <c r="U393" s="3"/>
    </row>
    <row r="394" spans="1:21" x14ac:dyDescent="0.15">
      <c r="A394">
        <f t="shared" si="15"/>
        <v>8</v>
      </c>
      <c r="B394" s="8" t="s">
        <v>272</v>
      </c>
      <c r="C394" s="3">
        <v>87.94</v>
      </c>
      <c r="D394" s="3">
        <v>10.91</v>
      </c>
      <c r="F394" s="3">
        <v>0.84</v>
      </c>
      <c r="G394" s="3" t="s">
        <v>2173</v>
      </c>
      <c r="H394" s="3">
        <v>0.06</v>
      </c>
      <c r="I394" s="3" t="s">
        <v>2173</v>
      </c>
      <c r="J394" s="3" t="s">
        <v>2173</v>
      </c>
      <c r="K394" s="3">
        <v>0.25</v>
      </c>
      <c r="L394" s="3" t="s">
        <v>2173</v>
      </c>
      <c r="M394" s="3" t="s">
        <v>2174</v>
      </c>
      <c r="N394" s="3" t="s">
        <v>2175</v>
      </c>
      <c r="O394" s="3">
        <f t="shared" si="14"/>
        <v>100</v>
      </c>
      <c r="T394" s="3"/>
      <c r="U394" s="3"/>
    </row>
    <row r="395" spans="1:21" x14ac:dyDescent="0.15">
      <c r="A395">
        <f t="shared" si="15"/>
        <v>9</v>
      </c>
      <c r="B395" s="8" t="s">
        <v>272</v>
      </c>
      <c r="C395" s="3">
        <v>90.6</v>
      </c>
      <c r="D395" s="3">
        <v>7.82</v>
      </c>
      <c r="E395" s="3" t="s">
        <v>2173</v>
      </c>
      <c r="F395" s="3">
        <v>1.58</v>
      </c>
      <c r="G395" s="3" t="s">
        <v>2173</v>
      </c>
      <c r="H395" s="3" t="s">
        <v>2174</v>
      </c>
      <c r="I395" s="3" t="s">
        <v>275</v>
      </c>
      <c r="J395" s="3" t="s">
        <v>2174</v>
      </c>
      <c r="K395" s="3" t="s">
        <v>2174</v>
      </c>
      <c r="L395" s="3" t="s">
        <v>2173</v>
      </c>
      <c r="M395" s="3" t="s">
        <v>2173</v>
      </c>
      <c r="N395" s="3" t="s">
        <v>2175</v>
      </c>
      <c r="O395" s="3">
        <f t="shared" si="14"/>
        <v>99.999999999999986</v>
      </c>
      <c r="T395" s="3"/>
      <c r="U395" s="3"/>
    </row>
    <row r="396" spans="1:21" x14ac:dyDescent="0.15">
      <c r="A396">
        <f t="shared" si="15"/>
        <v>10</v>
      </c>
      <c r="B396" s="8" t="s">
        <v>272</v>
      </c>
      <c r="C396" s="3">
        <v>92.38</v>
      </c>
      <c r="D396" s="3">
        <v>6.59</v>
      </c>
      <c r="E396" s="3" t="s">
        <v>2174</v>
      </c>
      <c r="F396" s="3">
        <v>0.96</v>
      </c>
      <c r="G396" s="3" t="s">
        <v>2173</v>
      </c>
      <c r="H396" s="3">
        <v>7.0000000000000007E-2</v>
      </c>
      <c r="I396" s="3" t="s">
        <v>2174</v>
      </c>
      <c r="J396" s="3" t="s">
        <v>2173</v>
      </c>
      <c r="K396" s="3" t="s">
        <v>2174</v>
      </c>
      <c r="L396" s="3" t="s">
        <v>2173</v>
      </c>
      <c r="M396" s="3" t="s">
        <v>2174</v>
      </c>
      <c r="N396" s="3" t="s">
        <v>2175</v>
      </c>
      <c r="O396" s="3">
        <f t="shared" si="14"/>
        <v>99.999999999999986</v>
      </c>
      <c r="T396" s="3"/>
      <c r="U396" s="3"/>
    </row>
    <row r="397" spans="1:21" x14ac:dyDescent="0.15">
      <c r="A397">
        <f t="shared" si="15"/>
        <v>11</v>
      </c>
      <c r="B397" s="8" t="s">
        <v>272</v>
      </c>
      <c r="C397" s="3">
        <v>81.260000000000005</v>
      </c>
      <c r="D397" s="3">
        <v>16.8</v>
      </c>
      <c r="E397" s="3" t="s">
        <v>2173</v>
      </c>
      <c r="F397" s="3">
        <v>0.81</v>
      </c>
      <c r="G397" s="3" t="s">
        <v>2173</v>
      </c>
      <c r="H397" s="3">
        <v>0.83</v>
      </c>
      <c r="I397" s="3" t="s">
        <v>2173</v>
      </c>
      <c r="J397" s="3" t="s">
        <v>2173</v>
      </c>
      <c r="K397" s="3">
        <v>0.3</v>
      </c>
      <c r="L397" s="3" t="s">
        <v>2174</v>
      </c>
      <c r="M397" s="3" t="s">
        <v>2173</v>
      </c>
      <c r="N397" s="3" t="s">
        <v>2175</v>
      </c>
      <c r="O397" s="3">
        <f t="shared" si="14"/>
        <v>100</v>
      </c>
      <c r="T397" s="3"/>
      <c r="U397" s="3"/>
    </row>
    <row r="398" spans="1:21" x14ac:dyDescent="0.15">
      <c r="A398">
        <f t="shared" si="15"/>
        <v>12</v>
      </c>
      <c r="B398" s="8" t="s">
        <v>272</v>
      </c>
      <c r="C398" s="3">
        <v>94.07</v>
      </c>
      <c r="D398" s="3">
        <v>4.4400000000000004</v>
      </c>
      <c r="E398" s="3" t="s">
        <v>2173</v>
      </c>
      <c r="F398" s="3">
        <v>1.2</v>
      </c>
      <c r="G398" s="3" t="s">
        <v>2174</v>
      </c>
      <c r="H398" s="3">
        <v>0.11</v>
      </c>
      <c r="I398" s="3" t="s">
        <v>2174</v>
      </c>
      <c r="J398" s="3" t="s">
        <v>2174</v>
      </c>
      <c r="K398" s="3">
        <v>0.18</v>
      </c>
      <c r="L398" s="3" t="s">
        <v>2173</v>
      </c>
      <c r="M398" s="3" t="s">
        <v>2174</v>
      </c>
      <c r="N398" s="3" t="s">
        <v>2175</v>
      </c>
      <c r="O398" s="3">
        <f t="shared" si="14"/>
        <v>100</v>
      </c>
      <c r="T398" s="3"/>
      <c r="U398" s="3"/>
    </row>
    <row r="399" spans="1:21" x14ac:dyDescent="0.15">
      <c r="A399">
        <f t="shared" si="15"/>
        <v>13</v>
      </c>
      <c r="B399" s="8" t="s">
        <v>272</v>
      </c>
      <c r="C399" s="3">
        <v>89.45</v>
      </c>
      <c r="D399" s="3">
        <v>10</v>
      </c>
      <c r="E399" s="3" t="s">
        <v>239</v>
      </c>
      <c r="F399" s="3">
        <v>0.43</v>
      </c>
      <c r="G399" s="3" t="s">
        <v>2173</v>
      </c>
      <c r="H399" s="3">
        <v>0.12</v>
      </c>
      <c r="I399" s="3" t="s">
        <v>2174</v>
      </c>
      <c r="K399" s="3" t="s">
        <v>2174</v>
      </c>
      <c r="L399" s="3" t="s">
        <v>2173</v>
      </c>
      <c r="M399" s="3" t="s">
        <v>2174</v>
      </c>
      <c r="N399" s="3" t="s">
        <v>2175</v>
      </c>
      <c r="O399" s="3">
        <f t="shared" si="14"/>
        <v>100.00000000000001</v>
      </c>
      <c r="T399" s="3"/>
      <c r="U399" s="3"/>
    </row>
    <row r="400" spans="1:21" x14ac:dyDescent="0.15">
      <c r="A400">
        <f t="shared" si="15"/>
        <v>14</v>
      </c>
      <c r="B400" s="8" t="s">
        <v>272</v>
      </c>
      <c r="C400" s="3">
        <v>92.15</v>
      </c>
      <c r="D400" s="3">
        <v>6.35</v>
      </c>
      <c r="E400" s="3" t="s">
        <v>2174</v>
      </c>
      <c r="F400" s="3">
        <v>1.31</v>
      </c>
      <c r="G400" s="3" t="s">
        <v>2174</v>
      </c>
      <c r="H400" s="3">
        <v>7.0000000000000007E-2</v>
      </c>
      <c r="J400" s="3" t="s">
        <v>2173</v>
      </c>
      <c r="K400" s="3">
        <v>0.12</v>
      </c>
      <c r="M400" s="3" t="s">
        <v>2173</v>
      </c>
      <c r="N400" s="3" t="s">
        <v>2175</v>
      </c>
      <c r="O400" s="3">
        <f t="shared" si="14"/>
        <v>100</v>
      </c>
      <c r="T400" s="3"/>
      <c r="U400" s="3"/>
    </row>
    <row r="401" spans="1:21" x14ac:dyDescent="0.15">
      <c r="A401">
        <f t="shared" si="15"/>
        <v>15</v>
      </c>
      <c r="B401" s="8" t="s">
        <v>272</v>
      </c>
      <c r="C401" s="3">
        <v>91.11</v>
      </c>
      <c r="D401" s="3">
        <v>8.11</v>
      </c>
      <c r="E401" s="3" t="s">
        <v>2173</v>
      </c>
      <c r="F401" s="3">
        <v>0.44</v>
      </c>
      <c r="G401" s="3" t="s">
        <v>2173</v>
      </c>
      <c r="H401" s="3">
        <v>0.13</v>
      </c>
      <c r="J401" s="3" t="s">
        <v>2173</v>
      </c>
      <c r="K401" s="3">
        <v>0.21</v>
      </c>
      <c r="M401" s="3" t="s">
        <v>2173</v>
      </c>
      <c r="N401" s="3" t="s">
        <v>2175</v>
      </c>
      <c r="O401" s="3">
        <f t="shared" si="14"/>
        <v>99.999999999999986</v>
      </c>
      <c r="T401" s="3"/>
      <c r="U401" s="3"/>
    </row>
    <row r="402" spans="1:21" x14ac:dyDescent="0.15">
      <c r="A402">
        <f t="shared" si="15"/>
        <v>16</v>
      </c>
      <c r="B402" s="8" t="s">
        <v>272</v>
      </c>
      <c r="C402" s="3">
        <v>92.42</v>
      </c>
      <c r="D402" s="3">
        <v>6.44</v>
      </c>
      <c r="E402" s="3">
        <v>0.25</v>
      </c>
      <c r="F402" s="3">
        <v>0.51</v>
      </c>
      <c r="G402" s="3" t="s">
        <v>2173</v>
      </c>
      <c r="H402" s="3">
        <v>0.3</v>
      </c>
      <c r="I402" s="3" t="s">
        <v>2173</v>
      </c>
      <c r="J402" s="3" t="s">
        <v>2173</v>
      </c>
      <c r="K402" s="3">
        <v>0.08</v>
      </c>
      <c r="L402" s="3" t="s">
        <v>2174</v>
      </c>
      <c r="M402" s="3" t="s">
        <v>2173</v>
      </c>
      <c r="N402" s="3" t="s">
        <v>2175</v>
      </c>
      <c r="O402" s="3">
        <f t="shared" si="14"/>
        <v>100</v>
      </c>
      <c r="T402" s="3"/>
      <c r="U402" s="3"/>
    </row>
    <row r="403" spans="1:21" x14ac:dyDescent="0.15">
      <c r="A403">
        <f t="shared" si="15"/>
        <v>17</v>
      </c>
      <c r="B403" s="8" t="s">
        <v>272</v>
      </c>
      <c r="C403" s="3">
        <v>86.72</v>
      </c>
      <c r="D403" s="3">
        <v>12.33</v>
      </c>
      <c r="E403" s="3" t="s">
        <v>2173</v>
      </c>
      <c r="F403" s="3">
        <v>0.73</v>
      </c>
      <c r="G403" s="3" t="s">
        <v>2173</v>
      </c>
      <c r="H403" s="3" t="s">
        <v>2174</v>
      </c>
      <c r="I403" s="3" t="s">
        <v>2174</v>
      </c>
      <c r="J403" s="3" t="s">
        <v>2173</v>
      </c>
      <c r="K403" s="3">
        <v>0.22</v>
      </c>
      <c r="M403" s="3" t="s">
        <v>2173</v>
      </c>
      <c r="N403" s="3" t="s">
        <v>2175</v>
      </c>
      <c r="O403" s="3">
        <f t="shared" si="14"/>
        <v>100</v>
      </c>
      <c r="T403" s="3"/>
      <c r="U403" s="3"/>
    </row>
    <row r="404" spans="1:21" x14ac:dyDescent="0.15">
      <c r="A404">
        <f t="shared" si="15"/>
        <v>18</v>
      </c>
      <c r="B404" s="8" t="s">
        <v>272</v>
      </c>
      <c r="C404" s="3">
        <v>89.85</v>
      </c>
      <c r="D404" s="3">
        <v>9.43</v>
      </c>
      <c r="E404" s="3" t="s">
        <v>2173</v>
      </c>
      <c r="F404" s="3">
        <v>0.72</v>
      </c>
      <c r="G404" s="3" t="s">
        <v>2173</v>
      </c>
      <c r="H404" s="3" t="s">
        <v>2174</v>
      </c>
      <c r="I404" s="3" t="s">
        <v>2173</v>
      </c>
      <c r="J404" s="3" t="s">
        <v>2173</v>
      </c>
      <c r="K404" s="3" t="s">
        <v>2174</v>
      </c>
      <c r="L404" s="3" t="s">
        <v>2173</v>
      </c>
      <c r="M404" s="3" t="s">
        <v>2174</v>
      </c>
      <c r="N404" s="3" t="s">
        <v>2175</v>
      </c>
      <c r="O404" s="3">
        <f t="shared" si="14"/>
        <v>100</v>
      </c>
      <c r="T404" s="3"/>
      <c r="U404" s="3"/>
    </row>
    <row r="405" spans="1:21" x14ac:dyDescent="0.15">
      <c r="A405">
        <f t="shared" si="15"/>
        <v>19</v>
      </c>
      <c r="B405" s="8" t="s">
        <v>272</v>
      </c>
      <c r="C405" s="3">
        <v>91.22</v>
      </c>
      <c r="D405" s="3">
        <v>7.72</v>
      </c>
      <c r="E405" s="3" t="s">
        <v>2174</v>
      </c>
      <c r="F405" s="3">
        <v>0.36</v>
      </c>
      <c r="G405" s="3" t="s">
        <v>2173</v>
      </c>
      <c r="H405" s="3">
        <v>0.7</v>
      </c>
      <c r="I405" s="3" t="s">
        <v>2174</v>
      </c>
      <c r="J405" s="3" t="s">
        <v>2173</v>
      </c>
      <c r="K405" s="3" t="s">
        <v>2174</v>
      </c>
      <c r="L405" s="3" t="s">
        <v>2173</v>
      </c>
      <c r="M405" s="3" t="s">
        <v>2174</v>
      </c>
      <c r="N405" s="3" t="s">
        <v>2175</v>
      </c>
      <c r="O405" s="3">
        <f t="shared" si="14"/>
        <v>100</v>
      </c>
      <c r="T405" s="3"/>
      <c r="U405" s="3"/>
    </row>
    <row r="406" spans="1:21" x14ac:dyDescent="0.15">
      <c r="A406">
        <f t="shared" si="15"/>
        <v>20</v>
      </c>
      <c r="B406" s="8" t="s">
        <v>272</v>
      </c>
      <c r="C406" s="3">
        <v>87.08</v>
      </c>
      <c r="D406" s="3">
        <v>10.119999999999999</v>
      </c>
      <c r="E406" s="3">
        <v>0.7</v>
      </c>
      <c r="F406" s="3">
        <v>1.2</v>
      </c>
      <c r="G406" s="3" t="s">
        <v>2173</v>
      </c>
      <c r="H406" s="3">
        <v>0.7</v>
      </c>
      <c r="I406" s="3" t="s">
        <v>2174</v>
      </c>
      <c r="J406" s="3" t="s">
        <v>2173</v>
      </c>
      <c r="K406" s="3">
        <v>0.2</v>
      </c>
      <c r="L406" s="3" t="s">
        <v>2174</v>
      </c>
      <c r="M406" s="3" t="s">
        <v>2174</v>
      </c>
      <c r="N406" s="3" t="s">
        <v>2175</v>
      </c>
      <c r="O406" s="3">
        <f t="shared" si="14"/>
        <v>100.00000000000001</v>
      </c>
      <c r="T406" s="3"/>
      <c r="U406" s="3"/>
    </row>
    <row r="407" spans="1:21" x14ac:dyDescent="0.15">
      <c r="A407">
        <f t="shared" si="15"/>
        <v>21</v>
      </c>
      <c r="B407" s="8" t="s">
        <v>272</v>
      </c>
      <c r="C407" s="3">
        <v>91.07</v>
      </c>
      <c r="D407" s="3">
        <v>8.31</v>
      </c>
      <c r="E407" s="3" t="s">
        <v>2174</v>
      </c>
      <c r="F407" s="3">
        <v>0.09</v>
      </c>
      <c r="G407" s="3" t="s">
        <v>2173</v>
      </c>
      <c r="H407" s="3">
        <v>0.12</v>
      </c>
      <c r="I407" s="3" t="s">
        <v>2173</v>
      </c>
      <c r="J407" s="3" t="s">
        <v>2173</v>
      </c>
      <c r="K407" s="3">
        <v>0.41</v>
      </c>
      <c r="L407" s="3" t="s">
        <v>2173</v>
      </c>
      <c r="M407" s="3" t="s">
        <v>2173</v>
      </c>
      <c r="N407" s="3" t="s">
        <v>2175</v>
      </c>
      <c r="O407" s="3">
        <f t="shared" si="14"/>
        <v>100</v>
      </c>
      <c r="T407" s="3"/>
      <c r="U407" s="3"/>
    </row>
    <row r="408" spans="1:21" x14ac:dyDescent="0.15">
      <c r="A408">
        <f t="shared" si="15"/>
        <v>22</v>
      </c>
      <c r="B408" s="8" t="s">
        <v>272</v>
      </c>
      <c r="C408" s="3">
        <v>83.26</v>
      </c>
      <c r="D408" s="3">
        <v>15.2</v>
      </c>
      <c r="E408" s="3" t="s">
        <v>2173</v>
      </c>
      <c r="F408" s="3">
        <v>0.91</v>
      </c>
      <c r="G408" s="3" t="s">
        <v>2173</v>
      </c>
      <c r="H408" s="3">
        <v>0.3</v>
      </c>
      <c r="I408" s="3" t="s">
        <v>2173</v>
      </c>
      <c r="J408" s="3" t="s">
        <v>2173</v>
      </c>
      <c r="K408" s="3">
        <v>0.33</v>
      </c>
      <c r="L408" s="3" t="s">
        <v>2173</v>
      </c>
      <c r="M408" s="3" t="s">
        <v>2173</v>
      </c>
      <c r="N408" s="3" t="s">
        <v>2175</v>
      </c>
      <c r="O408" s="3">
        <f t="shared" si="14"/>
        <v>100</v>
      </c>
      <c r="T408" s="3"/>
      <c r="U408" s="3"/>
    </row>
    <row r="409" spans="1:21" x14ac:dyDescent="0.15">
      <c r="A409">
        <f t="shared" si="15"/>
        <v>23</v>
      </c>
      <c r="B409" s="8" t="s">
        <v>273</v>
      </c>
      <c r="C409" s="3">
        <v>85.82</v>
      </c>
      <c r="D409" s="3">
        <v>7.34</v>
      </c>
      <c r="E409" s="3">
        <v>7.0000000000000007E-2</v>
      </c>
      <c r="F409" s="3">
        <v>6.67</v>
      </c>
      <c r="G409" s="3" t="s">
        <v>2173</v>
      </c>
      <c r="H409" s="3" t="s">
        <v>2174</v>
      </c>
      <c r="I409" s="3" t="s">
        <v>2174</v>
      </c>
      <c r="J409" s="3" t="s">
        <v>2173</v>
      </c>
      <c r="K409" s="3">
        <v>0.1</v>
      </c>
      <c r="L409" s="3" t="s">
        <v>2174</v>
      </c>
      <c r="M409" s="3" t="s">
        <v>2173</v>
      </c>
      <c r="N409" s="3" t="s">
        <v>2175</v>
      </c>
      <c r="O409" s="3">
        <f t="shared" si="14"/>
        <v>99.999999999999986</v>
      </c>
      <c r="T409" s="3"/>
      <c r="U409" s="3"/>
    </row>
    <row r="410" spans="1:21" x14ac:dyDescent="0.15">
      <c r="A410">
        <f t="shared" si="15"/>
        <v>24</v>
      </c>
      <c r="B410" s="8" t="s">
        <v>273</v>
      </c>
      <c r="C410" s="3">
        <v>89.83</v>
      </c>
      <c r="D410" s="3">
        <v>6.87</v>
      </c>
      <c r="E410" s="3">
        <v>0.64</v>
      </c>
      <c r="F410" s="3">
        <v>0.86</v>
      </c>
      <c r="G410" s="3">
        <v>0.4</v>
      </c>
      <c r="H410" s="3">
        <v>0.33</v>
      </c>
      <c r="I410" s="3">
        <v>1.07</v>
      </c>
      <c r="J410" s="3" t="s">
        <v>2173</v>
      </c>
      <c r="K410" s="3" t="s">
        <v>2174</v>
      </c>
      <c r="L410" s="3" t="s">
        <v>2173</v>
      </c>
      <c r="M410" s="3" t="s">
        <v>2174</v>
      </c>
      <c r="N410" s="3" t="s">
        <v>2175</v>
      </c>
      <c r="O410" s="3">
        <f t="shared" si="14"/>
        <v>100</v>
      </c>
      <c r="T410" s="3"/>
      <c r="U410" s="3"/>
    </row>
    <row r="411" spans="1:21" x14ac:dyDescent="0.15">
      <c r="A411">
        <f t="shared" si="15"/>
        <v>25</v>
      </c>
      <c r="B411" s="8" t="s">
        <v>273</v>
      </c>
      <c r="C411" s="3">
        <v>89.15</v>
      </c>
      <c r="D411" s="3">
        <v>8.5</v>
      </c>
      <c r="E411" s="3" t="s">
        <v>2173</v>
      </c>
      <c r="F411" s="3">
        <v>1.82</v>
      </c>
      <c r="G411" s="3" t="s">
        <v>2173</v>
      </c>
      <c r="H411" s="3">
        <v>0.53</v>
      </c>
      <c r="I411" s="3" t="s">
        <v>2173</v>
      </c>
      <c r="J411" s="3" t="s">
        <v>2173</v>
      </c>
      <c r="K411" s="3" t="s">
        <v>2174</v>
      </c>
      <c r="L411" s="3" t="s">
        <v>2173</v>
      </c>
      <c r="M411" s="3" t="s">
        <v>2173</v>
      </c>
      <c r="N411" s="3" t="s">
        <v>2175</v>
      </c>
      <c r="O411" s="3">
        <f t="shared" si="14"/>
        <v>100</v>
      </c>
      <c r="T411" s="3"/>
      <c r="U411" s="3"/>
    </row>
    <row r="412" spans="1:21" x14ac:dyDescent="0.15">
      <c r="A412">
        <f t="shared" si="15"/>
        <v>26</v>
      </c>
      <c r="B412" s="8" t="s">
        <v>273</v>
      </c>
      <c r="C412" s="3">
        <v>88.99</v>
      </c>
      <c r="D412" s="3">
        <v>9.0299999999999994</v>
      </c>
      <c r="E412" s="3">
        <v>0.23</v>
      </c>
      <c r="F412" s="3">
        <v>0.95</v>
      </c>
      <c r="G412" s="3" t="s">
        <v>2173</v>
      </c>
      <c r="H412" s="3" t="s">
        <v>2174</v>
      </c>
      <c r="I412" s="3" t="s">
        <v>2174</v>
      </c>
      <c r="J412" s="3" t="s">
        <v>2173</v>
      </c>
      <c r="K412" s="3">
        <v>0.8</v>
      </c>
      <c r="L412" s="3" t="s">
        <v>2174</v>
      </c>
      <c r="M412" s="3" t="s">
        <v>2173</v>
      </c>
      <c r="N412" s="3" t="s">
        <v>2175</v>
      </c>
      <c r="O412" s="3">
        <f t="shared" si="14"/>
        <v>100</v>
      </c>
      <c r="T412" s="3"/>
      <c r="U412" s="3"/>
    </row>
    <row r="413" spans="1:21" x14ac:dyDescent="0.15">
      <c r="A413">
        <f t="shared" si="15"/>
        <v>27</v>
      </c>
      <c r="B413" s="8" t="s">
        <v>273</v>
      </c>
      <c r="C413" s="3">
        <v>85.01</v>
      </c>
      <c r="D413" s="3">
        <v>13.65</v>
      </c>
      <c r="E413" s="3">
        <v>0.48</v>
      </c>
      <c r="F413" s="3">
        <v>0.76</v>
      </c>
      <c r="G413" s="3" t="s">
        <v>2173</v>
      </c>
      <c r="H413" s="3" t="s">
        <v>2174</v>
      </c>
      <c r="I413" s="3" t="s">
        <v>2174</v>
      </c>
      <c r="J413" s="3" t="s">
        <v>2173</v>
      </c>
      <c r="K413" s="3">
        <v>0.1</v>
      </c>
      <c r="L413" s="3" t="s">
        <v>2174</v>
      </c>
      <c r="M413" s="3" t="s">
        <v>2174</v>
      </c>
      <c r="N413" s="3" t="s">
        <v>2175</v>
      </c>
      <c r="O413" s="3">
        <f t="shared" si="14"/>
        <v>100.00000000000001</v>
      </c>
      <c r="T413" s="3"/>
      <c r="U413" s="3"/>
    </row>
    <row r="414" spans="1:21" x14ac:dyDescent="0.15">
      <c r="A414">
        <f t="shared" si="15"/>
        <v>28</v>
      </c>
      <c r="B414" s="8" t="s">
        <v>273</v>
      </c>
      <c r="C414" s="3">
        <v>82.78</v>
      </c>
      <c r="D414" s="3">
        <v>10.36</v>
      </c>
      <c r="E414" s="3" t="s">
        <v>2173</v>
      </c>
      <c r="F414" s="3">
        <v>5.77</v>
      </c>
      <c r="G414" s="3" t="s">
        <v>2173</v>
      </c>
      <c r="H414" s="3">
        <v>0.8</v>
      </c>
      <c r="I414" s="3">
        <v>7.0000000000000007E-2</v>
      </c>
      <c r="J414" s="3" t="s">
        <v>2173</v>
      </c>
      <c r="K414" s="3">
        <v>0.22</v>
      </c>
      <c r="M414" s="3" t="s">
        <v>2173</v>
      </c>
      <c r="N414" s="3" t="s">
        <v>2175</v>
      </c>
      <c r="O414" s="3">
        <f t="shared" si="14"/>
        <v>99.999999999999986</v>
      </c>
      <c r="T414" s="3"/>
      <c r="U414" s="3"/>
    </row>
    <row r="415" spans="1:21" x14ac:dyDescent="0.15">
      <c r="A415">
        <f t="shared" si="15"/>
        <v>29</v>
      </c>
      <c r="B415" s="8" t="s">
        <v>273</v>
      </c>
      <c r="C415" s="3">
        <v>40.76</v>
      </c>
      <c r="D415" s="3">
        <v>8.65</v>
      </c>
      <c r="E415" s="3" t="s">
        <v>2173</v>
      </c>
      <c r="F415" s="3" t="s">
        <v>2174</v>
      </c>
      <c r="G415" s="3" t="s">
        <v>2173</v>
      </c>
      <c r="H415" s="3">
        <v>0.49</v>
      </c>
      <c r="I415" s="3">
        <v>0.1</v>
      </c>
      <c r="J415" s="3" t="s">
        <v>2173</v>
      </c>
      <c r="K415" s="3" t="s">
        <v>2174</v>
      </c>
      <c r="M415" s="3" t="s">
        <v>2173</v>
      </c>
      <c r="N415" s="3" t="s">
        <v>2175</v>
      </c>
      <c r="O415" s="3">
        <f t="shared" si="14"/>
        <v>50</v>
      </c>
      <c r="T415" s="3"/>
      <c r="U415" s="3"/>
    </row>
    <row r="416" spans="1:21" x14ac:dyDescent="0.15">
      <c r="A416">
        <f t="shared" si="15"/>
        <v>30</v>
      </c>
      <c r="B416" s="8" t="s">
        <v>273</v>
      </c>
      <c r="C416" s="3">
        <v>87.29</v>
      </c>
      <c r="D416" s="3">
        <v>11.29</v>
      </c>
      <c r="E416" s="3" t="s">
        <v>2173</v>
      </c>
      <c r="F416" s="3">
        <v>0.8</v>
      </c>
      <c r="G416" s="3" t="s">
        <v>2173</v>
      </c>
      <c r="H416" s="3">
        <v>0.12</v>
      </c>
      <c r="I416" s="3" t="s">
        <v>2173</v>
      </c>
      <c r="J416" s="3" t="s">
        <v>2173</v>
      </c>
      <c r="K416" s="3">
        <v>0.4</v>
      </c>
      <c r="L416" s="3" t="s">
        <v>2173</v>
      </c>
      <c r="M416" s="3">
        <v>0.1</v>
      </c>
      <c r="N416" s="3" t="s">
        <v>2175</v>
      </c>
      <c r="O416" s="3">
        <f t="shared" si="14"/>
        <v>100.00000000000001</v>
      </c>
      <c r="T416" s="3"/>
      <c r="U416" s="3"/>
    </row>
    <row r="417" spans="1:21" x14ac:dyDescent="0.15">
      <c r="A417">
        <f t="shared" si="15"/>
        <v>31</v>
      </c>
      <c r="B417" s="8" t="s">
        <v>273</v>
      </c>
      <c r="C417" s="3">
        <v>84.11</v>
      </c>
      <c r="D417" s="3">
        <v>10.83</v>
      </c>
      <c r="E417" s="3" t="s">
        <v>2173</v>
      </c>
      <c r="F417" s="3">
        <v>4.3899999999999997</v>
      </c>
      <c r="G417" s="3" t="s">
        <v>2174</v>
      </c>
      <c r="H417" s="3">
        <v>0.09</v>
      </c>
      <c r="I417" s="3" t="s">
        <v>2174</v>
      </c>
      <c r="J417" s="3" t="s">
        <v>2174</v>
      </c>
      <c r="K417" s="3">
        <v>0.57999999999999996</v>
      </c>
      <c r="L417" s="3" t="s">
        <v>2173</v>
      </c>
      <c r="N417" s="3" t="s">
        <v>2175</v>
      </c>
      <c r="O417" s="3">
        <f t="shared" si="14"/>
        <v>100</v>
      </c>
      <c r="T417" s="3"/>
      <c r="U417" s="3"/>
    </row>
    <row r="418" spans="1:21" x14ac:dyDescent="0.15">
      <c r="A418">
        <f t="shared" si="15"/>
        <v>32</v>
      </c>
      <c r="B418" s="8" t="s">
        <v>273</v>
      </c>
      <c r="C418" s="3">
        <v>82.32</v>
      </c>
      <c r="D418" s="3">
        <v>10.84</v>
      </c>
      <c r="E418" s="3">
        <v>0.33</v>
      </c>
      <c r="F418" s="3">
        <v>6</v>
      </c>
      <c r="G418" s="3">
        <v>0.09</v>
      </c>
      <c r="H418" s="3" t="s">
        <v>2174</v>
      </c>
      <c r="I418" s="3" t="s">
        <v>2173</v>
      </c>
      <c r="J418" s="3" t="s">
        <v>2173</v>
      </c>
      <c r="K418" s="3">
        <v>0.42</v>
      </c>
      <c r="L418" s="3" t="s">
        <v>2173</v>
      </c>
      <c r="M418" s="3" t="s">
        <v>2174</v>
      </c>
      <c r="N418" s="3" t="s">
        <v>2175</v>
      </c>
      <c r="O418" s="3">
        <f t="shared" si="14"/>
        <v>100</v>
      </c>
      <c r="T418" s="3"/>
      <c r="U418" s="3"/>
    </row>
    <row r="419" spans="1:21" x14ac:dyDescent="0.15">
      <c r="A419">
        <f t="shared" si="15"/>
        <v>33</v>
      </c>
      <c r="B419" s="8" t="s">
        <v>273</v>
      </c>
      <c r="C419" s="3">
        <v>87.91</v>
      </c>
      <c r="D419" s="3">
        <v>8.9700000000000006</v>
      </c>
      <c r="E419" s="3" t="s">
        <v>2173</v>
      </c>
      <c r="F419" s="3">
        <v>2.88</v>
      </c>
      <c r="G419" s="3" t="s">
        <v>2173</v>
      </c>
      <c r="H419" s="3" t="s">
        <v>2174</v>
      </c>
      <c r="I419" s="3" t="s">
        <v>2174</v>
      </c>
      <c r="K419" s="3">
        <v>0.24</v>
      </c>
      <c r="L419" s="3" t="s">
        <v>2173</v>
      </c>
      <c r="M419" s="3" t="s">
        <v>2173</v>
      </c>
      <c r="N419" s="3" t="s">
        <v>2175</v>
      </c>
      <c r="O419" s="3">
        <f t="shared" si="14"/>
        <v>99.999999999999986</v>
      </c>
      <c r="T419" s="3"/>
      <c r="U419" s="3"/>
    </row>
    <row r="420" spans="1:21" x14ac:dyDescent="0.15">
      <c r="A420">
        <f t="shared" si="15"/>
        <v>34</v>
      </c>
      <c r="B420" s="8" t="s">
        <v>273</v>
      </c>
      <c r="C420" s="3">
        <v>94.31</v>
      </c>
      <c r="D420" s="3">
        <v>2.5</v>
      </c>
      <c r="E420" s="3">
        <v>0.73</v>
      </c>
      <c r="F420" s="3">
        <v>1.76</v>
      </c>
      <c r="H420" s="3">
        <v>0.25</v>
      </c>
      <c r="I420" s="3" t="s">
        <v>2174</v>
      </c>
      <c r="J420" s="3" t="s">
        <v>2173</v>
      </c>
      <c r="K420" s="3">
        <v>0.51</v>
      </c>
      <c r="L420" s="3" t="s">
        <v>2173</v>
      </c>
      <c r="M420" s="3" t="s">
        <v>2173</v>
      </c>
      <c r="N420" s="3" t="s">
        <v>2175</v>
      </c>
      <c r="O420" s="3">
        <f t="shared" si="14"/>
        <v>100.06000000000002</v>
      </c>
      <c r="T420" s="3"/>
      <c r="U420" s="3"/>
    </row>
    <row r="421" spans="1:21" x14ac:dyDescent="0.15">
      <c r="A421">
        <f t="shared" si="15"/>
        <v>35</v>
      </c>
      <c r="B421" s="8" t="s">
        <v>273</v>
      </c>
      <c r="C421" s="3">
        <v>78.97</v>
      </c>
      <c r="D421" s="3">
        <v>14.79</v>
      </c>
      <c r="E421" s="3" t="s">
        <v>2173</v>
      </c>
      <c r="F421" s="3">
        <v>5.62</v>
      </c>
      <c r="G421" s="3" t="s">
        <v>2173</v>
      </c>
      <c r="H421" s="3">
        <v>0.34</v>
      </c>
      <c r="I421" s="3">
        <v>7.0000000000000007E-2</v>
      </c>
      <c r="J421" s="3" t="s">
        <v>2173</v>
      </c>
      <c r="K421" s="3">
        <v>0.21</v>
      </c>
      <c r="L421" s="3" t="s">
        <v>2173</v>
      </c>
      <c r="M421" s="3" t="s">
        <v>2174</v>
      </c>
      <c r="N421" s="3" t="s">
        <v>2175</v>
      </c>
      <c r="O421" s="3">
        <f t="shared" si="14"/>
        <v>99.999999999999986</v>
      </c>
      <c r="T421" s="3"/>
      <c r="U421" s="3"/>
    </row>
    <row r="422" spans="1:21" x14ac:dyDescent="0.15">
      <c r="A422">
        <f t="shared" si="15"/>
        <v>36</v>
      </c>
      <c r="B422" s="8" t="s">
        <v>273</v>
      </c>
      <c r="C422" s="3">
        <v>85.5</v>
      </c>
      <c r="D422" s="3">
        <v>7.37</v>
      </c>
      <c r="E422" s="3" t="s">
        <v>2173</v>
      </c>
      <c r="F422" s="3">
        <v>6.4</v>
      </c>
      <c r="G422" s="3" t="s">
        <v>2173</v>
      </c>
      <c r="H422" s="3">
        <v>0.24</v>
      </c>
      <c r="I422" s="3">
        <v>0.12</v>
      </c>
      <c r="J422" s="3" t="s">
        <v>2174</v>
      </c>
      <c r="K422" s="3">
        <v>0.37</v>
      </c>
      <c r="M422" s="3" t="s">
        <v>2173</v>
      </c>
      <c r="N422" s="3" t="s">
        <v>2175</v>
      </c>
      <c r="O422" s="3">
        <f t="shared" si="14"/>
        <v>100.00000000000001</v>
      </c>
      <c r="T422" s="3"/>
      <c r="U422" s="3"/>
    </row>
    <row r="423" spans="1:21" x14ac:dyDescent="0.15">
      <c r="A423">
        <f t="shared" si="15"/>
        <v>37</v>
      </c>
      <c r="B423" s="8" t="s">
        <v>273</v>
      </c>
      <c r="C423" s="3">
        <v>87.71</v>
      </c>
      <c r="D423" s="3">
        <v>11.89</v>
      </c>
      <c r="E423" s="3" t="s">
        <v>2173</v>
      </c>
      <c r="F423" s="3" t="s">
        <v>2174</v>
      </c>
      <c r="G423" s="3" t="s">
        <v>2173</v>
      </c>
      <c r="H423" s="3" t="s">
        <v>2174</v>
      </c>
      <c r="I423" s="3" t="s">
        <v>2174</v>
      </c>
      <c r="J423" s="3" t="s">
        <v>2173</v>
      </c>
      <c r="K423" s="3">
        <v>0.4</v>
      </c>
      <c r="M423" s="3" t="s">
        <v>2173</v>
      </c>
      <c r="N423" s="3" t="s">
        <v>2175</v>
      </c>
      <c r="O423" s="3">
        <f t="shared" si="14"/>
        <v>100</v>
      </c>
      <c r="T423" s="3"/>
      <c r="U423" s="3"/>
    </row>
    <row r="424" spans="1:21" x14ac:dyDescent="0.15">
      <c r="A424">
        <f t="shared" si="15"/>
        <v>38</v>
      </c>
      <c r="B424" s="8" t="s">
        <v>273</v>
      </c>
      <c r="C424" s="3">
        <v>86.59</v>
      </c>
      <c r="D424" s="3">
        <v>12.05</v>
      </c>
      <c r="E424" s="3">
        <v>0.73</v>
      </c>
      <c r="F424" s="3" t="s">
        <v>2174</v>
      </c>
      <c r="G424" s="3" t="s">
        <v>2173</v>
      </c>
      <c r="H424" s="3">
        <v>0.3</v>
      </c>
      <c r="I424" s="3" t="s">
        <v>2174</v>
      </c>
      <c r="J424" s="3" t="s">
        <v>2173</v>
      </c>
      <c r="K424" s="3">
        <v>0.33</v>
      </c>
      <c r="L424" s="3" t="s">
        <v>2173</v>
      </c>
      <c r="M424" s="3" t="s">
        <v>2174</v>
      </c>
      <c r="N424" s="3" t="s">
        <v>2175</v>
      </c>
      <c r="O424" s="3">
        <f t="shared" si="14"/>
        <v>100</v>
      </c>
      <c r="T424" s="3"/>
      <c r="U424" s="3"/>
    </row>
    <row r="425" spans="1:21" x14ac:dyDescent="0.15">
      <c r="A425">
        <f t="shared" si="15"/>
        <v>39</v>
      </c>
      <c r="B425" s="8" t="s">
        <v>273</v>
      </c>
      <c r="C425" s="3">
        <v>77.03</v>
      </c>
      <c r="D425" s="3">
        <v>7.44</v>
      </c>
      <c r="E425" s="3" t="s">
        <v>2173</v>
      </c>
      <c r="F425" s="3">
        <v>14.86</v>
      </c>
      <c r="G425" s="3" t="s">
        <v>2173</v>
      </c>
      <c r="H425" s="3">
        <v>0.27</v>
      </c>
      <c r="I425" s="3" t="s">
        <v>2174</v>
      </c>
      <c r="J425" s="3" t="s">
        <v>2173</v>
      </c>
      <c r="K425" s="3">
        <v>0.4</v>
      </c>
      <c r="L425" s="3" t="s">
        <v>2173</v>
      </c>
      <c r="M425" s="3" t="s">
        <v>2173</v>
      </c>
      <c r="N425" s="3" t="s">
        <v>2175</v>
      </c>
      <c r="O425" s="3">
        <f t="shared" si="14"/>
        <v>100</v>
      </c>
      <c r="T425" s="3"/>
      <c r="U425" s="3"/>
    </row>
    <row r="426" spans="1:21" x14ac:dyDescent="0.15">
      <c r="A426">
        <f t="shared" si="15"/>
        <v>40</v>
      </c>
      <c r="B426" s="8" t="s">
        <v>273</v>
      </c>
      <c r="C426" s="3">
        <v>85.75</v>
      </c>
      <c r="D426" s="3">
        <v>13.06</v>
      </c>
      <c r="E426" s="3" t="s">
        <v>2173</v>
      </c>
      <c r="F426" s="3">
        <v>0.88</v>
      </c>
      <c r="G426" s="3" t="s">
        <v>2173</v>
      </c>
      <c r="H426" s="3">
        <v>0.11</v>
      </c>
      <c r="I426" s="3" t="s">
        <v>2173</v>
      </c>
      <c r="J426" s="3" t="s">
        <v>2173</v>
      </c>
      <c r="K426" s="3">
        <v>0.2</v>
      </c>
      <c r="L426" s="3" t="s">
        <v>2173</v>
      </c>
      <c r="M426" s="3" t="s">
        <v>2173</v>
      </c>
      <c r="N426" s="3" t="s">
        <v>2175</v>
      </c>
      <c r="O426" s="3">
        <f t="shared" si="14"/>
        <v>100</v>
      </c>
      <c r="T426" s="3"/>
      <c r="U426" s="3"/>
    </row>
    <row r="427" spans="1:21" x14ac:dyDescent="0.15">
      <c r="A427">
        <f t="shared" si="15"/>
        <v>41</v>
      </c>
      <c r="B427" s="8" t="s">
        <v>273</v>
      </c>
      <c r="C427" s="3">
        <v>87.52</v>
      </c>
      <c r="D427" s="3">
        <v>11.84</v>
      </c>
      <c r="E427" s="3">
        <v>1.42</v>
      </c>
      <c r="F427" s="3" t="s">
        <v>2174</v>
      </c>
      <c r="G427" s="3" t="s">
        <v>2174</v>
      </c>
      <c r="H427" s="3" t="s">
        <v>2174</v>
      </c>
      <c r="I427" s="3" t="s">
        <v>2174</v>
      </c>
      <c r="J427" s="3" t="s">
        <v>2173</v>
      </c>
      <c r="K427" s="3">
        <v>0.22</v>
      </c>
      <c r="L427" s="3" t="s">
        <v>2173</v>
      </c>
      <c r="M427" s="3" t="s">
        <v>2174</v>
      </c>
      <c r="N427" s="3" t="s">
        <v>2175</v>
      </c>
      <c r="O427" s="3">
        <f t="shared" si="14"/>
        <v>101</v>
      </c>
      <c r="T427" s="3"/>
      <c r="U427" s="3"/>
    </row>
    <row r="428" spans="1:21" x14ac:dyDescent="0.15">
      <c r="A428">
        <f t="shared" si="15"/>
        <v>42</v>
      </c>
      <c r="B428" s="8" t="s">
        <v>273</v>
      </c>
      <c r="C428" s="3">
        <v>85.16</v>
      </c>
      <c r="D428" s="3">
        <v>12.09</v>
      </c>
      <c r="E428" s="3">
        <v>0</v>
      </c>
      <c r="F428" s="3">
        <v>0.15</v>
      </c>
      <c r="G428" s="3" t="s">
        <v>2173</v>
      </c>
      <c r="H428" s="3">
        <v>0.2</v>
      </c>
      <c r="I428" s="3" t="s">
        <v>2174</v>
      </c>
      <c r="J428" s="3" t="s">
        <v>2173</v>
      </c>
      <c r="K428" s="3">
        <v>0.28000000000000003</v>
      </c>
      <c r="L428" s="3" t="s">
        <v>2173</v>
      </c>
      <c r="M428" s="3">
        <v>0.12</v>
      </c>
      <c r="N428" s="3" t="s">
        <v>2175</v>
      </c>
      <c r="O428" s="3">
        <f t="shared" si="14"/>
        <v>98.000000000000014</v>
      </c>
      <c r="T428" s="3"/>
      <c r="U428" s="3"/>
    </row>
    <row r="429" spans="1:21" x14ac:dyDescent="0.15">
      <c r="A429">
        <f t="shared" si="15"/>
        <v>43</v>
      </c>
      <c r="B429" s="8" t="s">
        <v>273</v>
      </c>
      <c r="C429" s="3">
        <v>86.13</v>
      </c>
      <c r="D429" s="3">
        <v>13.02</v>
      </c>
      <c r="E429" s="3" t="s">
        <v>2173</v>
      </c>
      <c r="F429" s="3">
        <v>1.22</v>
      </c>
      <c r="G429" s="3" t="s">
        <v>2173</v>
      </c>
      <c r="H429" s="3" t="s">
        <v>2174</v>
      </c>
      <c r="I429" s="3" t="s">
        <v>2174</v>
      </c>
      <c r="J429" s="3" t="s">
        <v>2173</v>
      </c>
      <c r="K429" s="3">
        <v>0.43</v>
      </c>
      <c r="L429" s="3" t="s">
        <v>2174</v>
      </c>
      <c r="M429" s="3" t="s">
        <v>2173</v>
      </c>
      <c r="N429" s="3" t="s">
        <v>2175</v>
      </c>
      <c r="O429" s="3">
        <f t="shared" si="14"/>
        <v>100.8</v>
      </c>
      <c r="T429" s="3"/>
      <c r="U429" s="3"/>
    </row>
    <row r="430" spans="1:21" x14ac:dyDescent="0.15">
      <c r="A430">
        <f t="shared" si="15"/>
        <v>44</v>
      </c>
      <c r="B430" s="8" t="s">
        <v>273</v>
      </c>
      <c r="C430" s="3">
        <v>86.18</v>
      </c>
      <c r="D430" s="3">
        <v>5.63</v>
      </c>
      <c r="E430" s="3" t="s">
        <v>2173</v>
      </c>
      <c r="F430" s="3">
        <v>7.54</v>
      </c>
      <c r="G430" s="3" t="s">
        <v>2173</v>
      </c>
      <c r="H430" s="3">
        <v>0.25</v>
      </c>
      <c r="I430" s="3">
        <v>0.1</v>
      </c>
      <c r="J430" s="3" t="s">
        <v>2174</v>
      </c>
      <c r="K430" s="3">
        <v>0.3</v>
      </c>
      <c r="L430" s="3" t="s">
        <v>2174</v>
      </c>
      <c r="M430" s="3" t="s">
        <v>2173</v>
      </c>
      <c r="N430" s="3" t="s">
        <v>2175</v>
      </c>
      <c r="O430" s="3">
        <f t="shared" si="14"/>
        <v>100</v>
      </c>
      <c r="T430" s="3"/>
      <c r="U430" s="3"/>
    </row>
    <row r="431" spans="1:21" x14ac:dyDescent="0.15">
      <c r="A431">
        <f t="shared" si="15"/>
        <v>45</v>
      </c>
      <c r="B431" s="8" t="s">
        <v>273</v>
      </c>
      <c r="C431" s="3">
        <v>81.88</v>
      </c>
      <c r="D431" s="3">
        <v>9</v>
      </c>
      <c r="E431" s="3" t="s">
        <v>2173</v>
      </c>
      <c r="F431" s="3">
        <v>8.64</v>
      </c>
      <c r="G431" s="3" t="s">
        <v>2173</v>
      </c>
      <c r="H431" s="3">
        <v>0.22</v>
      </c>
      <c r="I431" s="3" t="s">
        <v>2174</v>
      </c>
      <c r="J431" s="3" t="s">
        <v>2173</v>
      </c>
      <c r="K431" s="3">
        <v>0.26</v>
      </c>
      <c r="L431" s="3" t="s">
        <v>2173</v>
      </c>
      <c r="M431" s="3" t="s">
        <v>2174</v>
      </c>
      <c r="N431" s="3" t="s">
        <v>2175</v>
      </c>
      <c r="O431" s="3">
        <f t="shared" si="14"/>
        <v>100</v>
      </c>
      <c r="T431" s="3"/>
      <c r="U431" s="3"/>
    </row>
    <row r="432" spans="1:21" x14ac:dyDescent="0.15">
      <c r="A432">
        <f t="shared" si="15"/>
        <v>46</v>
      </c>
      <c r="B432" s="8" t="s">
        <v>273</v>
      </c>
      <c r="C432" s="3">
        <v>83.63</v>
      </c>
      <c r="D432" s="3">
        <v>5</v>
      </c>
      <c r="E432" s="3" t="s">
        <v>2173</v>
      </c>
      <c r="F432" s="3">
        <v>10.44</v>
      </c>
      <c r="G432" s="3" t="s">
        <v>2173</v>
      </c>
      <c r="H432" s="3" t="s">
        <v>2174</v>
      </c>
      <c r="I432" s="3">
        <v>0.3</v>
      </c>
      <c r="J432" s="3" t="s">
        <v>2173</v>
      </c>
      <c r="K432" s="3">
        <v>0.63</v>
      </c>
      <c r="L432" s="3" t="s">
        <v>2173</v>
      </c>
      <c r="M432" s="3" t="s">
        <v>2173</v>
      </c>
      <c r="N432" s="3" t="s">
        <v>2175</v>
      </c>
      <c r="O432" s="3">
        <f t="shared" si="14"/>
        <v>99.999999999999986</v>
      </c>
      <c r="T432" s="3"/>
      <c r="U432" s="3"/>
    </row>
    <row r="433" spans="1:21" x14ac:dyDescent="0.15">
      <c r="A433">
        <f t="shared" si="15"/>
        <v>47</v>
      </c>
      <c r="B433" s="8" t="s">
        <v>273</v>
      </c>
      <c r="C433" s="3">
        <v>87.77</v>
      </c>
      <c r="D433" s="3">
        <v>8.18</v>
      </c>
      <c r="E433" s="3" t="s">
        <v>2174</v>
      </c>
      <c r="F433" s="3">
        <v>3.32</v>
      </c>
      <c r="G433" s="3" t="s">
        <v>2174</v>
      </c>
      <c r="H433" s="3">
        <v>0.28999999999999998</v>
      </c>
      <c r="I433" s="3" t="s">
        <v>2173</v>
      </c>
      <c r="J433" s="3" t="s">
        <v>2173</v>
      </c>
      <c r="K433" s="3">
        <v>0.44</v>
      </c>
      <c r="L433" s="3" t="s">
        <v>2173</v>
      </c>
      <c r="M433" s="3" t="s">
        <v>2173</v>
      </c>
      <c r="N433" s="3" t="s">
        <v>2175</v>
      </c>
      <c r="O433" s="3">
        <f t="shared" si="14"/>
        <v>99.999999999999986</v>
      </c>
      <c r="T433" s="3"/>
      <c r="U433" s="3"/>
    </row>
    <row r="434" spans="1:21" x14ac:dyDescent="0.15">
      <c r="A434">
        <f t="shared" si="15"/>
        <v>48</v>
      </c>
      <c r="B434" s="8" t="s">
        <v>273</v>
      </c>
      <c r="C434" s="3">
        <v>75.63</v>
      </c>
      <c r="D434" s="3">
        <v>9.0399999999999991</v>
      </c>
      <c r="E434" s="3" t="s">
        <v>2174</v>
      </c>
      <c r="F434" s="3">
        <v>14.76</v>
      </c>
      <c r="G434" s="3" t="s">
        <v>2173</v>
      </c>
      <c r="H434" s="3">
        <v>0.27</v>
      </c>
      <c r="I434" s="3" t="s">
        <v>2174</v>
      </c>
      <c r="J434" s="3" t="s">
        <v>2173</v>
      </c>
      <c r="K434" s="3">
        <v>0.3</v>
      </c>
      <c r="L434" s="3" t="s">
        <v>2174</v>
      </c>
      <c r="M434" s="3" t="s">
        <v>2174</v>
      </c>
      <c r="N434" s="3" t="s">
        <v>2175</v>
      </c>
      <c r="O434" s="3">
        <f t="shared" si="14"/>
        <v>99.999999999999986</v>
      </c>
      <c r="T434" s="3"/>
      <c r="U434" s="3"/>
    </row>
    <row r="435" spans="1:21" x14ac:dyDescent="0.15">
      <c r="A435">
        <f t="shared" si="15"/>
        <v>49</v>
      </c>
      <c r="B435" s="8" t="s">
        <v>273</v>
      </c>
      <c r="C435" s="3">
        <v>86.07</v>
      </c>
      <c r="D435" s="3">
        <v>8.65</v>
      </c>
      <c r="E435" s="3">
        <v>0.63</v>
      </c>
      <c r="F435" s="3">
        <v>3.59</v>
      </c>
      <c r="G435" s="3" t="s">
        <v>2173</v>
      </c>
      <c r="H435" s="3" t="s">
        <v>2174</v>
      </c>
      <c r="I435" s="3">
        <v>0.34</v>
      </c>
      <c r="J435" s="3">
        <v>0.22</v>
      </c>
      <c r="K435" s="3">
        <v>0.5</v>
      </c>
      <c r="L435" s="3" t="s">
        <v>2173</v>
      </c>
      <c r="M435" s="3" t="s">
        <v>2174</v>
      </c>
      <c r="N435" s="3" t="s">
        <v>2175</v>
      </c>
      <c r="O435" s="3">
        <f t="shared" si="14"/>
        <v>100</v>
      </c>
      <c r="T435" s="3"/>
      <c r="U435" s="3"/>
    </row>
    <row r="436" spans="1:21" x14ac:dyDescent="0.15">
      <c r="A436">
        <f t="shared" si="15"/>
        <v>50</v>
      </c>
      <c r="B436" s="8" t="s">
        <v>276</v>
      </c>
      <c r="C436" s="3">
        <v>88.92</v>
      </c>
      <c r="D436" s="3">
        <v>6.72</v>
      </c>
      <c r="E436" s="3" t="s">
        <v>2174</v>
      </c>
      <c r="F436" s="3">
        <v>4.16</v>
      </c>
      <c r="G436" s="3" t="s">
        <v>2173</v>
      </c>
      <c r="H436" s="3" t="s">
        <v>2174</v>
      </c>
      <c r="I436" s="3" t="s">
        <v>2174</v>
      </c>
      <c r="J436" s="3" t="s">
        <v>2173</v>
      </c>
      <c r="K436" s="3">
        <v>0.2</v>
      </c>
      <c r="L436" s="3" t="s">
        <v>2173</v>
      </c>
      <c r="M436" s="3" t="s">
        <v>2173</v>
      </c>
      <c r="N436" s="3" t="s">
        <v>2175</v>
      </c>
      <c r="O436" s="3">
        <f t="shared" si="14"/>
        <v>100</v>
      </c>
      <c r="T436" s="3"/>
      <c r="U436" s="3"/>
    </row>
    <row r="437" spans="1:21" x14ac:dyDescent="0.15">
      <c r="A437">
        <f t="shared" si="15"/>
        <v>51</v>
      </c>
      <c r="B437" s="8" t="s">
        <v>277</v>
      </c>
      <c r="C437" s="3">
        <v>88.5</v>
      </c>
      <c r="D437" s="3">
        <v>10</v>
      </c>
      <c r="E437" s="3" t="s">
        <v>2173</v>
      </c>
      <c r="F437" s="3">
        <v>1.5</v>
      </c>
      <c r="G437" s="3" t="s">
        <v>2173</v>
      </c>
      <c r="H437" s="3" t="s">
        <v>2173</v>
      </c>
      <c r="I437" s="3" t="s">
        <v>2173</v>
      </c>
      <c r="J437" s="3" t="s">
        <v>2173</v>
      </c>
      <c r="K437" s="3" t="s">
        <v>2173</v>
      </c>
      <c r="L437" s="3" t="s">
        <v>2173</v>
      </c>
      <c r="M437" s="3" t="s">
        <v>2173</v>
      </c>
      <c r="N437" s="3" t="s">
        <v>291</v>
      </c>
      <c r="O437" s="3">
        <f t="shared" si="14"/>
        <v>100</v>
      </c>
      <c r="R437" t="s">
        <v>2931</v>
      </c>
      <c r="T437" s="3"/>
      <c r="U437" s="3"/>
    </row>
    <row r="438" spans="1:21" x14ac:dyDescent="0.15">
      <c r="A438">
        <f t="shared" si="15"/>
        <v>52</v>
      </c>
      <c r="B438" s="8" t="s">
        <v>278</v>
      </c>
      <c r="C438" s="3">
        <v>87.89</v>
      </c>
      <c r="D438" s="3">
        <v>11.58</v>
      </c>
      <c r="E438" s="3" t="s">
        <v>2173</v>
      </c>
      <c r="F438" s="3" t="s">
        <v>2173</v>
      </c>
      <c r="G438" s="3" t="s">
        <v>2173</v>
      </c>
      <c r="H438" s="3">
        <v>0.27</v>
      </c>
      <c r="I438" s="3" t="s">
        <v>2173</v>
      </c>
      <c r="J438" s="3" t="s">
        <v>2173</v>
      </c>
      <c r="K438" s="3" t="s">
        <v>2173</v>
      </c>
      <c r="L438" s="3" t="s">
        <v>2173</v>
      </c>
      <c r="M438" s="3" t="s">
        <v>2173</v>
      </c>
      <c r="N438" s="3" t="s">
        <v>294</v>
      </c>
      <c r="O438" s="3">
        <f t="shared" si="14"/>
        <v>99.74</v>
      </c>
      <c r="R438" t="s">
        <v>2933</v>
      </c>
      <c r="T438" s="3"/>
      <c r="U438" s="3"/>
    </row>
    <row r="439" spans="1:21" x14ac:dyDescent="0.15">
      <c r="A439">
        <f t="shared" si="15"/>
        <v>53</v>
      </c>
      <c r="B439" s="8" t="s">
        <v>278</v>
      </c>
      <c r="C439" s="3">
        <v>88.81</v>
      </c>
      <c r="D439" s="3">
        <v>9.61</v>
      </c>
      <c r="E439" s="3" t="s">
        <v>2173</v>
      </c>
      <c r="F439" s="3" t="s">
        <v>2173</v>
      </c>
      <c r="G439" s="3" t="s">
        <v>2173</v>
      </c>
      <c r="H439" s="3">
        <v>1.18</v>
      </c>
      <c r="I439" s="3" t="s">
        <v>2173</v>
      </c>
      <c r="J439" s="3" t="s">
        <v>2173</v>
      </c>
      <c r="K439" s="3" t="s">
        <v>2173</v>
      </c>
      <c r="L439" s="3" t="s">
        <v>2173</v>
      </c>
      <c r="M439" s="3" t="s">
        <v>2173</v>
      </c>
      <c r="N439" s="3" t="s">
        <v>292</v>
      </c>
      <c r="O439" s="3">
        <f t="shared" si="14"/>
        <v>99.600000000000009</v>
      </c>
      <c r="R439" t="s">
        <v>2934</v>
      </c>
      <c r="T439" s="3"/>
      <c r="U439" s="3"/>
    </row>
    <row r="440" spans="1:21" x14ac:dyDescent="0.15">
      <c r="A440">
        <f t="shared" si="15"/>
        <v>54</v>
      </c>
      <c r="B440" s="8" t="s">
        <v>279</v>
      </c>
      <c r="C440" s="3">
        <v>76.41</v>
      </c>
      <c r="D440" s="3">
        <v>7.05</v>
      </c>
      <c r="E440" s="3" t="s">
        <v>2173</v>
      </c>
      <c r="F440" s="3">
        <v>16.54</v>
      </c>
      <c r="G440" s="3" t="s">
        <v>2173</v>
      </c>
      <c r="H440" s="3" t="s">
        <v>2173</v>
      </c>
      <c r="I440" s="3" t="s">
        <v>2173</v>
      </c>
      <c r="J440" s="3" t="s">
        <v>2173</v>
      </c>
      <c r="K440" s="3" t="s">
        <v>2173</v>
      </c>
      <c r="L440" s="3" t="s">
        <v>2173</v>
      </c>
      <c r="M440" s="3" t="s">
        <v>2173</v>
      </c>
      <c r="N440" s="3" t="s">
        <v>295</v>
      </c>
      <c r="O440" s="3">
        <f t="shared" si="14"/>
        <v>100</v>
      </c>
      <c r="R440" t="s">
        <v>2956</v>
      </c>
      <c r="T440" s="3"/>
      <c r="U440" s="3"/>
    </row>
    <row r="441" spans="1:21" x14ac:dyDescent="0.15">
      <c r="A441">
        <f t="shared" si="15"/>
        <v>55</v>
      </c>
      <c r="B441" s="8" t="s">
        <v>280</v>
      </c>
      <c r="C441" s="3">
        <v>83.62</v>
      </c>
      <c r="D441" s="3">
        <v>10.85</v>
      </c>
      <c r="E441" s="3" t="s">
        <v>2173</v>
      </c>
      <c r="F441" s="3">
        <v>5.53</v>
      </c>
      <c r="G441" s="3" t="s">
        <v>2173</v>
      </c>
      <c r="H441" s="3" t="s">
        <v>2173</v>
      </c>
      <c r="I441" s="3" t="s">
        <v>2173</v>
      </c>
      <c r="J441" s="3" t="s">
        <v>2173</v>
      </c>
      <c r="K441" s="3" t="s">
        <v>2173</v>
      </c>
      <c r="L441" s="3" t="s">
        <v>2173</v>
      </c>
      <c r="M441" s="3" t="s">
        <v>2173</v>
      </c>
      <c r="N441" s="3" t="s">
        <v>293</v>
      </c>
      <c r="O441" s="3">
        <f t="shared" si="14"/>
        <v>100</v>
      </c>
      <c r="R441" t="s">
        <v>2932</v>
      </c>
      <c r="T441" s="3"/>
      <c r="U441" s="3"/>
    </row>
    <row r="442" spans="1:21" ht="14" x14ac:dyDescent="0.2">
      <c r="A442">
        <f t="shared" si="15"/>
        <v>56</v>
      </c>
      <c r="B442" s="8" t="s">
        <v>281</v>
      </c>
      <c r="C442" s="3">
        <v>90.75</v>
      </c>
      <c r="D442" s="3">
        <v>9.25</v>
      </c>
      <c r="E442" s="3" t="s">
        <v>2173</v>
      </c>
      <c r="F442" s="3" t="s">
        <v>2173</v>
      </c>
      <c r="G442" s="3" t="s">
        <v>2173</v>
      </c>
      <c r="H442" s="3" t="s">
        <v>2173</v>
      </c>
      <c r="I442" s="3" t="s">
        <v>2173</v>
      </c>
      <c r="J442" s="3" t="s">
        <v>2173</v>
      </c>
      <c r="K442" s="3" t="s">
        <v>2173</v>
      </c>
      <c r="L442" s="3" t="s">
        <v>2173</v>
      </c>
      <c r="M442" s="3" t="s">
        <v>2173</v>
      </c>
      <c r="N442" s="3" t="s">
        <v>165</v>
      </c>
      <c r="O442" s="3">
        <f t="shared" si="14"/>
        <v>100</v>
      </c>
      <c r="R442" t="s">
        <v>1903</v>
      </c>
      <c r="T442" s="3"/>
      <c r="U442" s="3"/>
    </row>
    <row r="443" spans="1:21" ht="14" x14ac:dyDescent="0.2">
      <c r="A443">
        <f t="shared" si="15"/>
        <v>57</v>
      </c>
      <c r="B443" s="8" t="s">
        <v>281</v>
      </c>
      <c r="C443" s="3">
        <v>85.55</v>
      </c>
      <c r="D443" s="3">
        <v>6.95</v>
      </c>
      <c r="E443" s="3" t="s">
        <v>2173</v>
      </c>
      <c r="F443" s="3">
        <v>7.45</v>
      </c>
      <c r="G443" s="3" t="s">
        <v>2173</v>
      </c>
      <c r="H443" s="3" t="s">
        <v>2173</v>
      </c>
      <c r="I443" s="3" t="s">
        <v>2173</v>
      </c>
      <c r="J443" s="3" t="s">
        <v>2173</v>
      </c>
      <c r="K443" s="3" t="s">
        <v>2173</v>
      </c>
      <c r="L443" s="3" t="s">
        <v>2173</v>
      </c>
      <c r="M443" s="3" t="s">
        <v>2173</v>
      </c>
      <c r="N443" s="3" t="s">
        <v>165</v>
      </c>
      <c r="O443" s="3">
        <f t="shared" si="14"/>
        <v>99.95</v>
      </c>
      <c r="R443" t="s">
        <v>1904</v>
      </c>
      <c r="T443" s="3"/>
      <c r="U443" s="3"/>
    </row>
    <row r="444" spans="1:21" x14ac:dyDescent="0.15">
      <c r="A444">
        <f t="shared" si="15"/>
        <v>58</v>
      </c>
      <c r="B444" s="8" t="s">
        <v>282</v>
      </c>
      <c r="C444" s="3">
        <v>97.5</v>
      </c>
      <c r="D444" s="3">
        <v>2.5</v>
      </c>
      <c r="E444" s="3" t="s">
        <v>2173</v>
      </c>
      <c r="F444" s="3" t="s">
        <v>2173</v>
      </c>
      <c r="G444" s="3" t="s">
        <v>2173</v>
      </c>
      <c r="H444" s="3" t="s">
        <v>2173</v>
      </c>
      <c r="I444" s="3" t="s">
        <v>2173</v>
      </c>
      <c r="J444" s="3" t="s">
        <v>2173</v>
      </c>
      <c r="K444" s="3" t="s">
        <v>2173</v>
      </c>
      <c r="L444" s="3" t="s">
        <v>2173</v>
      </c>
      <c r="M444" s="3" t="s">
        <v>2173</v>
      </c>
      <c r="N444" s="3" t="s">
        <v>703</v>
      </c>
      <c r="O444" s="3">
        <f t="shared" si="14"/>
        <v>100</v>
      </c>
      <c r="R444" s="17" t="s">
        <v>1362</v>
      </c>
      <c r="T444" s="3"/>
      <c r="U444" s="3"/>
    </row>
    <row r="445" spans="1:21" x14ac:dyDescent="0.15">
      <c r="A445">
        <f t="shared" si="15"/>
        <v>59</v>
      </c>
      <c r="B445" s="8" t="s">
        <v>283</v>
      </c>
      <c r="C445" s="3">
        <v>69.2</v>
      </c>
      <c r="D445" s="3">
        <v>8.9</v>
      </c>
      <c r="E445" s="3" t="s">
        <v>2173</v>
      </c>
      <c r="F445" s="3">
        <v>21.6</v>
      </c>
      <c r="G445" s="3" t="s">
        <v>2173</v>
      </c>
      <c r="H445" s="3" t="s">
        <v>2173</v>
      </c>
      <c r="I445" s="3" t="s">
        <v>2173</v>
      </c>
      <c r="J445" s="3" t="s">
        <v>2173</v>
      </c>
      <c r="K445" s="3" t="s">
        <v>2173</v>
      </c>
      <c r="L445" s="3" t="s">
        <v>2173</v>
      </c>
      <c r="M445" s="3" t="s">
        <v>2173</v>
      </c>
      <c r="N445" s="3" t="s">
        <v>164</v>
      </c>
      <c r="O445" s="3">
        <f t="shared" si="14"/>
        <v>99.700000000000017</v>
      </c>
      <c r="R445" t="s">
        <v>2998</v>
      </c>
      <c r="T445" s="3"/>
      <c r="U445" s="3"/>
    </row>
    <row r="446" spans="1:21" x14ac:dyDescent="0.15">
      <c r="A446">
        <f t="shared" si="15"/>
        <v>60</v>
      </c>
      <c r="B446" s="8" t="s">
        <v>284</v>
      </c>
      <c r="C446" s="3">
        <v>85.6</v>
      </c>
      <c r="D446" s="11">
        <v>8.3000000000000007</v>
      </c>
      <c r="E446" s="11" t="s">
        <v>2173</v>
      </c>
      <c r="F446" s="11">
        <v>6.5</v>
      </c>
      <c r="G446" s="3" t="s">
        <v>2173</v>
      </c>
      <c r="H446" s="3" t="s">
        <v>2173</v>
      </c>
      <c r="I446" s="3" t="s">
        <v>2173</v>
      </c>
      <c r="J446" s="3" t="s">
        <v>2173</v>
      </c>
      <c r="K446" s="3" t="s">
        <v>2173</v>
      </c>
      <c r="L446" s="3" t="s">
        <v>2173</v>
      </c>
      <c r="M446" s="3" t="s">
        <v>2173</v>
      </c>
      <c r="N446" s="3" t="s">
        <v>164</v>
      </c>
      <c r="O446" s="3">
        <f t="shared" si="14"/>
        <v>100.39999999999999</v>
      </c>
      <c r="R446" t="s">
        <v>2999</v>
      </c>
      <c r="S446" s="8" t="s">
        <v>19</v>
      </c>
      <c r="T446" s="3"/>
      <c r="U446" s="3"/>
    </row>
    <row r="447" spans="1:21" x14ac:dyDescent="0.15">
      <c r="A447">
        <f t="shared" si="15"/>
        <v>61</v>
      </c>
      <c r="B447" s="8" t="s">
        <v>285</v>
      </c>
      <c r="C447" s="11">
        <v>84.1</v>
      </c>
      <c r="D447" s="11">
        <v>4.6500000000000004</v>
      </c>
      <c r="E447" s="11" t="s">
        <v>2173</v>
      </c>
      <c r="F447" s="11">
        <v>10.8</v>
      </c>
      <c r="G447" s="11" t="s">
        <v>2173</v>
      </c>
      <c r="H447" s="3" t="s">
        <v>2173</v>
      </c>
      <c r="I447" s="3" t="s">
        <v>2173</v>
      </c>
      <c r="J447" s="3" t="s">
        <v>2173</v>
      </c>
      <c r="K447" s="3" t="s">
        <v>2173</v>
      </c>
      <c r="L447" s="3" t="s">
        <v>2173</v>
      </c>
      <c r="M447" s="3" t="s">
        <v>2173</v>
      </c>
      <c r="N447" s="3" t="s">
        <v>164</v>
      </c>
      <c r="O447" s="3">
        <f t="shared" si="14"/>
        <v>99.55</v>
      </c>
      <c r="R447" s="13" t="s">
        <v>3000</v>
      </c>
      <c r="S447" s="17" t="s">
        <v>20</v>
      </c>
      <c r="T447" s="3"/>
      <c r="U447" s="3"/>
    </row>
    <row r="448" spans="1:21" x14ac:dyDescent="0.15">
      <c r="A448">
        <f t="shared" si="15"/>
        <v>62</v>
      </c>
      <c r="B448" s="8" t="s">
        <v>286</v>
      </c>
      <c r="C448" s="3">
        <v>84.6</v>
      </c>
      <c r="D448" s="11">
        <v>7.6</v>
      </c>
      <c r="E448" s="3" t="s">
        <v>2173</v>
      </c>
      <c r="F448" s="11">
        <v>7.1</v>
      </c>
      <c r="G448" s="3" t="s">
        <v>2173</v>
      </c>
      <c r="H448" s="3" t="s">
        <v>2173</v>
      </c>
      <c r="I448" s="3" t="s">
        <v>2173</v>
      </c>
      <c r="J448" s="3" t="s">
        <v>2173</v>
      </c>
      <c r="K448" s="3" t="s">
        <v>2173</v>
      </c>
      <c r="L448" s="3" t="s">
        <v>2173</v>
      </c>
      <c r="M448" s="3" t="s">
        <v>2173</v>
      </c>
      <c r="N448" s="3" t="s">
        <v>164</v>
      </c>
      <c r="O448" s="3">
        <f t="shared" si="14"/>
        <v>99.299999999999983</v>
      </c>
      <c r="R448" s="13" t="s">
        <v>3001</v>
      </c>
      <c r="S448" s="17" t="s">
        <v>21</v>
      </c>
      <c r="T448" s="3"/>
      <c r="U448" s="3"/>
    </row>
    <row r="449" spans="1:21" x14ac:dyDescent="0.15">
      <c r="T449" s="3"/>
      <c r="U449" s="3"/>
    </row>
    <row r="450" spans="1:21" x14ac:dyDescent="0.15">
      <c r="A450" t="s">
        <v>290</v>
      </c>
      <c r="C450" s="2" t="s">
        <v>2161</v>
      </c>
      <c r="D450" s="2" t="s">
        <v>2162</v>
      </c>
      <c r="E450" s="2" t="s">
        <v>2163</v>
      </c>
      <c r="F450" s="2" t="s">
        <v>2164</v>
      </c>
      <c r="G450" s="2" t="s">
        <v>2165</v>
      </c>
      <c r="H450" s="2" t="s">
        <v>2166</v>
      </c>
      <c r="I450" s="2" t="s">
        <v>2167</v>
      </c>
      <c r="J450" s="2" t="s">
        <v>2168</v>
      </c>
      <c r="K450" s="2" t="s">
        <v>2169</v>
      </c>
      <c r="L450" s="2" t="s">
        <v>2170</v>
      </c>
      <c r="M450" s="2" t="s">
        <v>2171</v>
      </c>
      <c r="T450" s="3"/>
      <c r="U450" s="3"/>
    </row>
    <row r="451" spans="1:21" x14ac:dyDescent="0.15">
      <c r="A451">
        <f>A448+1</f>
        <v>63</v>
      </c>
      <c r="B451" s="8" t="s">
        <v>287</v>
      </c>
      <c r="C451" s="3">
        <v>87.72</v>
      </c>
      <c r="D451" s="3">
        <v>7.89</v>
      </c>
      <c r="E451" s="3">
        <v>1.66</v>
      </c>
      <c r="F451" s="3">
        <v>2.27</v>
      </c>
      <c r="G451" s="3" t="s">
        <v>2173</v>
      </c>
      <c r="H451" s="3" t="s">
        <v>704</v>
      </c>
      <c r="I451" s="3" t="s">
        <v>704</v>
      </c>
      <c r="J451" s="3" t="s">
        <v>2173</v>
      </c>
      <c r="K451" s="3">
        <v>0.46</v>
      </c>
      <c r="L451" s="3" t="s">
        <v>2173</v>
      </c>
      <c r="M451" s="3" t="s">
        <v>704</v>
      </c>
      <c r="N451" s="3" t="s">
        <v>2175</v>
      </c>
      <c r="O451" s="3">
        <f t="shared" ref="O451:O456" si="16">SUM(C451:M451)</f>
        <v>99.999999999999986</v>
      </c>
      <c r="T451" s="3"/>
      <c r="U451" s="3"/>
    </row>
    <row r="452" spans="1:21" x14ac:dyDescent="0.15">
      <c r="A452">
        <f>A451+1</f>
        <v>64</v>
      </c>
      <c r="B452" s="8" t="s">
        <v>287</v>
      </c>
      <c r="C452" s="3">
        <v>85.74</v>
      </c>
      <c r="D452" s="3">
        <v>10.33</v>
      </c>
      <c r="E452" s="3">
        <v>2.0299999999999998</v>
      </c>
      <c r="F452" s="3">
        <v>1.72</v>
      </c>
      <c r="G452" s="3" t="s">
        <v>2173</v>
      </c>
      <c r="H452" s="3">
        <v>0.11</v>
      </c>
      <c r="I452" s="3" t="s">
        <v>2173</v>
      </c>
      <c r="J452" s="3" t="s">
        <v>2173</v>
      </c>
      <c r="K452" s="3">
        <v>7.0000000000000007E-2</v>
      </c>
      <c r="L452" s="3" t="s">
        <v>2173</v>
      </c>
      <c r="M452" s="3" t="s">
        <v>2173</v>
      </c>
      <c r="N452" s="3" t="s">
        <v>2175</v>
      </c>
      <c r="O452" s="3">
        <f t="shared" si="16"/>
        <v>99.999999999999986</v>
      </c>
      <c r="T452" s="3"/>
      <c r="U452" s="3"/>
    </row>
    <row r="453" spans="1:21" x14ac:dyDescent="0.15">
      <c r="A453">
        <f>A452+1</f>
        <v>65</v>
      </c>
      <c r="B453" s="8" t="s">
        <v>288</v>
      </c>
      <c r="C453" s="3">
        <v>82.48</v>
      </c>
      <c r="D453" s="3">
        <v>6</v>
      </c>
      <c r="E453" s="3" t="s">
        <v>2173</v>
      </c>
      <c r="F453" s="3">
        <v>10.91</v>
      </c>
      <c r="G453" s="3" t="s">
        <v>2173</v>
      </c>
      <c r="H453" s="3">
        <v>0.3</v>
      </c>
      <c r="I453" s="3" t="s">
        <v>2173</v>
      </c>
      <c r="J453" s="3" t="s">
        <v>2173</v>
      </c>
      <c r="K453" s="3">
        <v>0.31</v>
      </c>
      <c r="L453" s="3" t="s">
        <v>2173</v>
      </c>
      <c r="M453" s="3" t="s">
        <v>704</v>
      </c>
      <c r="N453" s="3" t="s">
        <v>2175</v>
      </c>
      <c r="O453" s="3">
        <f t="shared" si="16"/>
        <v>100</v>
      </c>
      <c r="T453" s="3"/>
      <c r="U453" s="3"/>
    </row>
    <row r="454" spans="1:21" x14ac:dyDescent="0.15">
      <c r="A454">
        <f>A453+1</f>
        <v>66</v>
      </c>
      <c r="B454" s="8" t="s">
        <v>288</v>
      </c>
      <c r="C454" s="3">
        <v>82.37</v>
      </c>
      <c r="D454" s="3">
        <v>5.03</v>
      </c>
      <c r="E454" s="3" t="s">
        <v>2173</v>
      </c>
      <c r="F454" s="3">
        <v>11.36</v>
      </c>
      <c r="G454" s="3" t="s">
        <v>2173</v>
      </c>
      <c r="H454" s="3">
        <v>1.17</v>
      </c>
      <c r="I454" s="3" t="s">
        <v>704</v>
      </c>
      <c r="J454" s="3" t="s">
        <v>2173</v>
      </c>
      <c r="K454" s="3">
        <v>7.0000000000000007E-2</v>
      </c>
      <c r="L454" s="3" t="s">
        <v>704</v>
      </c>
      <c r="M454" s="3" t="s">
        <v>704</v>
      </c>
      <c r="N454" s="3" t="s">
        <v>2175</v>
      </c>
      <c r="O454" s="3">
        <f t="shared" si="16"/>
        <v>100</v>
      </c>
      <c r="T454" s="3"/>
      <c r="U454" s="3"/>
    </row>
    <row r="455" spans="1:21" x14ac:dyDescent="0.15">
      <c r="A455">
        <f>A454+1</f>
        <v>67</v>
      </c>
      <c r="B455" s="8" t="s">
        <v>288</v>
      </c>
      <c r="C455" s="3">
        <v>85.48</v>
      </c>
      <c r="D455" s="3">
        <v>5.73</v>
      </c>
      <c r="E455" s="3">
        <v>6.33</v>
      </c>
      <c r="F455" s="3">
        <v>1.53</v>
      </c>
      <c r="G455" s="3" t="s">
        <v>2173</v>
      </c>
      <c r="H455" s="3">
        <v>0.21</v>
      </c>
      <c r="I455" s="3" t="s">
        <v>704</v>
      </c>
      <c r="J455" s="3" t="s">
        <v>2173</v>
      </c>
      <c r="K455" s="3">
        <v>0.72</v>
      </c>
      <c r="L455" s="3" t="s">
        <v>2173</v>
      </c>
      <c r="M455" s="3" t="s">
        <v>2173</v>
      </c>
      <c r="N455" s="3" t="s">
        <v>2175</v>
      </c>
      <c r="O455" s="3">
        <f t="shared" si="16"/>
        <v>100</v>
      </c>
      <c r="T455" s="3"/>
      <c r="U455" s="3"/>
    </row>
    <row r="456" spans="1:21" x14ac:dyDescent="0.15">
      <c r="A456">
        <f>A455+1</f>
        <v>68</v>
      </c>
      <c r="B456" s="8" t="s">
        <v>289</v>
      </c>
      <c r="C456" s="3">
        <v>79.27</v>
      </c>
      <c r="D456" s="3">
        <v>2.71</v>
      </c>
      <c r="E456" s="3">
        <v>16.329999999999998</v>
      </c>
      <c r="F456" s="3">
        <v>0.73</v>
      </c>
      <c r="G456" s="3" t="s">
        <v>2173</v>
      </c>
      <c r="H456" s="3">
        <v>0.43</v>
      </c>
      <c r="I456" s="3" t="s">
        <v>2173</v>
      </c>
      <c r="J456" s="3" t="s">
        <v>2173</v>
      </c>
      <c r="K456" s="3">
        <v>0.53</v>
      </c>
      <c r="L456" s="3" t="s">
        <v>2173</v>
      </c>
      <c r="M456" s="3" t="s">
        <v>2173</v>
      </c>
      <c r="N456" s="3" t="s">
        <v>2175</v>
      </c>
      <c r="O456" s="3">
        <f t="shared" si="16"/>
        <v>100</v>
      </c>
      <c r="T456" s="3"/>
      <c r="U456" s="3"/>
    </row>
    <row r="457" spans="1:21" x14ac:dyDescent="0.15">
      <c r="T457" s="3"/>
      <c r="U457" s="3"/>
    </row>
    <row r="458" spans="1:21" x14ac:dyDescent="0.15">
      <c r="A458" t="s">
        <v>705</v>
      </c>
      <c r="C458" s="2" t="s">
        <v>2161</v>
      </c>
      <c r="D458" s="2" t="s">
        <v>2162</v>
      </c>
      <c r="E458" s="2" t="s">
        <v>2163</v>
      </c>
      <c r="F458" s="2" t="s">
        <v>2164</v>
      </c>
      <c r="G458" s="2" t="s">
        <v>2165</v>
      </c>
      <c r="H458" s="2" t="s">
        <v>2166</v>
      </c>
      <c r="I458" s="2" t="s">
        <v>2167</v>
      </c>
      <c r="J458" s="2" t="s">
        <v>2168</v>
      </c>
      <c r="K458" s="2" t="s">
        <v>2169</v>
      </c>
      <c r="L458" s="2" t="s">
        <v>2170</v>
      </c>
      <c r="M458" s="2" t="s">
        <v>2171</v>
      </c>
      <c r="T458" s="3"/>
      <c r="U458" s="3"/>
    </row>
    <row r="459" spans="1:21" x14ac:dyDescent="0.15">
      <c r="A459">
        <f>A456+1</f>
        <v>69</v>
      </c>
      <c r="B459" s="8" t="s">
        <v>708</v>
      </c>
      <c r="C459" s="3">
        <v>87.72</v>
      </c>
      <c r="D459" s="3">
        <v>11.7</v>
      </c>
      <c r="E459" s="3" t="s">
        <v>2173</v>
      </c>
      <c r="F459" s="3" t="s">
        <v>2174</v>
      </c>
      <c r="G459" s="3" t="s">
        <v>2173</v>
      </c>
      <c r="H459" s="3">
        <v>0.27</v>
      </c>
      <c r="I459" s="3" t="s">
        <v>2174</v>
      </c>
      <c r="J459" s="3" t="s">
        <v>2173</v>
      </c>
      <c r="K459" s="3">
        <v>0.38</v>
      </c>
      <c r="L459" s="3" t="s">
        <v>2173</v>
      </c>
      <c r="M459" s="3" t="s">
        <v>2173</v>
      </c>
      <c r="N459" s="3" t="s">
        <v>2175</v>
      </c>
      <c r="O459" s="3">
        <f t="shared" ref="O459:O480" si="17">SUM(C459:M459)</f>
        <v>100.07</v>
      </c>
      <c r="T459" s="3"/>
      <c r="U459" s="3"/>
    </row>
    <row r="460" spans="1:21" x14ac:dyDescent="0.15">
      <c r="A460">
        <f>A459+1</f>
        <v>70</v>
      </c>
      <c r="B460" s="8" t="s">
        <v>708</v>
      </c>
      <c r="C460" s="3">
        <v>85.04</v>
      </c>
      <c r="D460" s="3">
        <v>14.34</v>
      </c>
      <c r="E460" s="3" t="s">
        <v>2173</v>
      </c>
      <c r="F460" s="3">
        <v>0.3</v>
      </c>
      <c r="G460" s="3" t="s">
        <v>2173</v>
      </c>
      <c r="H460" s="3">
        <v>0.12</v>
      </c>
      <c r="I460" s="3" t="s">
        <v>2173</v>
      </c>
      <c r="J460" s="3" t="s">
        <v>2173</v>
      </c>
      <c r="K460" s="3">
        <v>0.2</v>
      </c>
      <c r="L460" s="3" t="s">
        <v>2173</v>
      </c>
      <c r="M460" s="3" t="s">
        <v>2173</v>
      </c>
      <c r="N460" s="3" t="s">
        <v>2175</v>
      </c>
      <c r="O460" s="3">
        <f t="shared" si="17"/>
        <v>100.00000000000001</v>
      </c>
      <c r="T460" s="3"/>
      <c r="U460" s="3"/>
    </row>
    <row r="461" spans="1:21" x14ac:dyDescent="0.15">
      <c r="A461">
        <f t="shared" ref="A461:A480" si="18">A460+1</f>
        <v>71</v>
      </c>
      <c r="B461" s="8" t="s">
        <v>708</v>
      </c>
      <c r="C461" s="3">
        <v>88.25</v>
      </c>
      <c r="D461" s="3">
        <v>9.7100000000000009</v>
      </c>
      <c r="E461" s="3" t="s">
        <v>2174</v>
      </c>
      <c r="F461" s="3">
        <v>1</v>
      </c>
      <c r="G461" s="3" t="s">
        <v>2173</v>
      </c>
      <c r="H461" s="3">
        <v>0.87</v>
      </c>
      <c r="I461" s="3" t="s">
        <v>2174</v>
      </c>
      <c r="J461" s="3" t="s">
        <v>2173</v>
      </c>
      <c r="K461" s="3">
        <v>0.17</v>
      </c>
      <c r="L461" s="3" t="s">
        <v>2173</v>
      </c>
      <c r="M461" s="3" t="s">
        <v>2173</v>
      </c>
      <c r="N461" s="3" t="s">
        <v>2175</v>
      </c>
      <c r="O461" s="3">
        <f t="shared" si="17"/>
        <v>100.00000000000001</v>
      </c>
      <c r="T461" s="3"/>
      <c r="U461" s="3"/>
    </row>
    <row r="462" spans="1:21" x14ac:dyDescent="0.15">
      <c r="A462">
        <f t="shared" si="18"/>
        <v>72</v>
      </c>
      <c r="B462" s="8" t="s">
        <v>708</v>
      </c>
      <c r="C462" s="3">
        <v>96</v>
      </c>
      <c r="D462" s="3">
        <v>3.2</v>
      </c>
      <c r="E462" s="3" t="s">
        <v>2173</v>
      </c>
      <c r="F462" s="3">
        <v>0.8</v>
      </c>
      <c r="G462" s="3" t="s">
        <v>2173</v>
      </c>
      <c r="H462" s="3" t="s">
        <v>2173</v>
      </c>
      <c r="I462" s="3" t="s">
        <v>2173</v>
      </c>
      <c r="J462" s="3" t="s">
        <v>2173</v>
      </c>
      <c r="K462" s="3" t="s">
        <v>2173</v>
      </c>
      <c r="L462" s="3" t="s">
        <v>2173</v>
      </c>
      <c r="M462" s="3" t="s">
        <v>2173</v>
      </c>
      <c r="N462" s="3" t="s">
        <v>724</v>
      </c>
      <c r="O462" s="3">
        <f t="shared" si="17"/>
        <v>100</v>
      </c>
      <c r="R462" t="s">
        <v>2935</v>
      </c>
      <c r="T462" s="3"/>
      <c r="U462" s="3"/>
    </row>
    <row r="463" spans="1:21" x14ac:dyDescent="0.15">
      <c r="A463">
        <f t="shared" si="18"/>
        <v>73</v>
      </c>
      <c r="B463" s="8" t="s">
        <v>708</v>
      </c>
      <c r="C463" s="3">
        <v>86.762</v>
      </c>
      <c r="D463" s="3">
        <v>10.242000000000001</v>
      </c>
      <c r="E463" s="3" t="s">
        <v>2173</v>
      </c>
      <c r="F463" s="3">
        <v>2.3109999999999999</v>
      </c>
      <c r="G463" s="3" t="s">
        <v>2173</v>
      </c>
      <c r="H463" s="3" t="s">
        <v>2173</v>
      </c>
      <c r="I463" s="3" t="s">
        <v>2173</v>
      </c>
      <c r="J463" s="3" t="s">
        <v>2173</v>
      </c>
      <c r="K463" s="3" t="s">
        <v>2173</v>
      </c>
      <c r="L463" s="3" t="s">
        <v>2173</v>
      </c>
      <c r="M463" s="3" t="s">
        <v>2173</v>
      </c>
      <c r="N463" s="3" t="s">
        <v>293</v>
      </c>
      <c r="O463" s="3">
        <f t="shared" si="17"/>
        <v>99.314999999999998</v>
      </c>
      <c r="R463" t="s">
        <v>2936</v>
      </c>
      <c r="T463" s="3"/>
      <c r="U463" s="3"/>
    </row>
    <row r="464" spans="1:21" x14ac:dyDescent="0.15">
      <c r="A464">
        <f t="shared" si="18"/>
        <v>74</v>
      </c>
      <c r="B464" s="8" t="s">
        <v>709</v>
      </c>
      <c r="C464" s="3">
        <v>85.12</v>
      </c>
      <c r="D464" s="3">
        <v>12.17</v>
      </c>
      <c r="E464" s="3">
        <v>2.2999999999999998</v>
      </c>
      <c r="F464" s="3" t="s">
        <v>2174</v>
      </c>
      <c r="G464" s="3" t="s">
        <v>2173</v>
      </c>
      <c r="H464" s="3">
        <v>7.0000000000000007E-2</v>
      </c>
      <c r="I464" s="3" t="s">
        <v>2173</v>
      </c>
      <c r="J464" s="3" t="s">
        <v>2173</v>
      </c>
      <c r="K464" s="3">
        <v>0.34</v>
      </c>
      <c r="L464" s="3" t="s">
        <v>2173</v>
      </c>
      <c r="M464" s="3" t="s">
        <v>2174</v>
      </c>
      <c r="N464" s="3" t="s">
        <v>2175</v>
      </c>
      <c r="O464" s="3">
        <f t="shared" si="17"/>
        <v>100</v>
      </c>
      <c r="T464" s="3"/>
      <c r="U464" s="3"/>
    </row>
    <row r="465" spans="1:21" x14ac:dyDescent="0.15">
      <c r="A465">
        <f t="shared" si="18"/>
        <v>75</v>
      </c>
      <c r="B465" s="8" t="s">
        <v>709</v>
      </c>
      <c r="C465" s="3">
        <v>84.25</v>
      </c>
      <c r="D465" s="3">
        <v>14.55</v>
      </c>
      <c r="E465" s="3" t="s">
        <v>2173</v>
      </c>
      <c r="F465" s="3">
        <v>0.98</v>
      </c>
      <c r="G465" s="3" t="s">
        <v>2173</v>
      </c>
      <c r="H465" s="3">
        <v>0.22</v>
      </c>
      <c r="I465" s="3" t="s">
        <v>2174</v>
      </c>
      <c r="J465" s="3" t="s">
        <v>2173</v>
      </c>
      <c r="K465" s="3" t="s">
        <v>2174</v>
      </c>
      <c r="L465" s="3" t="s">
        <v>2173</v>
      </c>
      <c r="N465" s="3" t="s">
        <v>2175</v>
      </c>
      <c r="O465" s="3">
        <f t="shared" si="17"/>
        <v>100</v>
      </c>
      <c r="T465" s="3"/>
      <c r="U465" s="3"/>
    </row>
    <row r="466" spans="1:21" x14ac:dyDescent="0.15">
      <c r="A466">
        <f t="shared" si="18"/>
        <v>76</v>
      </c>
      <c r="B466" s="8" t="s">
        <v>706</v>
      </c>
      <c r="C466" s="3">
        <v>86.44</v>
      </c>
      <c r="D466" s="3">
        <v>12.28</v>
      </c>
      <c r="E466" s="3">
        <v>0.62</v>
      </c>
      <c r="F466" s="3">
        <v>0.27</v>
      </c>
      <c r="G466" s="3" t="s">
        <v>2173</v>
      </c>
      <c r="H466" s="3">
        <v>0.11</v>
      </c>
      <c r="I466" s="3" t="s">
        <v>2174</v>
      </c>
      <c r="J466" s="3" t="s">
        <v>2173</v>
      </c>
      <c r="K466" s="3">
        <v>0.28000000000000003</v>
      </c>
      <c r="L466" s="3" t="s">
        <v>2174</v>
      </c>
      <c r="M466" s="3" t="s">
        <v>2173</v>
      </c>
      <c r="N466" s="3" t="s">
        <v>1112</v>
      </c>
      <c r="O466" s="3">
        <f t="shared" si="17"/>
        <v>100</v>
      </c>
      <c r="T466" s="3"/>
      <c r="U466" s="3"/>
    </row>
    <row r="467" spans="1:21" x14ac:dyDescent="0.15">
      <c r="A467">
        <f t="shared" si="18"/>
        <v>77</v>
      </c>
      <c r="B467" s="8" t="s">
        <v>706</v>
      </c>
      <c r="C467" s="3">
        <v>90.63</v>
      </c>
      <c r="D467" s="3">
        <v>5.17</v>
      </c>
      <c r="E467" s="3">
        <v>1.23</v>
      </c>
      <c r="F467" s="3">
        <v>2.44</v>
      </c>
      <c r="G467" s="3" t="s">
        <v>2174</v>
      </c>
      <c r="H467" s="3">
        <v>0.13</v>
      </c>
      <c r="I467" s="3" t="s">
        <v>2173</v>
      </c>
      <c r="J467" s="3" t="s">
        <v>2173</v>
      </c>
      <c r="K467" s="3">
        <v>0.4</v>
      </c>
      <c r="L467" s="3" t="s">
        <v>2173</v>
      </c>
      <c r="M467" s="3" t="s">
        <v>2173</v>
      </c>
      <c r="N467" s="3" t="s">
        <v>2175</v>
      </c>
      <c r="O467" s="3">
        <f t="shared" si="17"/>
        <v>100</v>
      </c>
      <c r="T467" s="3"/>
      <c r="U467" s="3"/>
    </row>
    <row r="468" spans="1:21" x14ac:dyDescent="0.15">
      <c r="A468">
        <f t="shared" si="18"/>
        <v>78</v>
      </c>
      <c r="B468" s="8" t="s">
        <v>710</v>
      </c>
      <c r="C468" s="3">
        <v>90.78</v>
      </c>
      <c r="D468" s="3">
        <v>6.88</v>
      </c>
      <c r="E468" s="3" t="s">
        <v>2173</v>
      </c>
      <c r="F468" s="3">
        <v>1.82</v>
      </c>
      <c r="G468" s="3" t="s">
        <v>2173</v>
      </c>
      <c r="H468" s="3">
        <v>0.46</v>
      </c>
      <c r="I468" s="3" t="s">
        <v>2173</v>
      </c>
      <c r="J468" s="3" t="s">
        <v>2173</v>
      </c>
      <c r="K468" s="3">
        <v>0.06</v>
      </c>
      <c r="L468" s="3" t="s">
        <v>2173</v>
      </c>
      <c r="M468" s="3" t="s">
        <v>2173</v>
      </c>
      <c r="N468" s="3" t="s">
        <v>2175</v>
      </c>
      <c r="O468" s="3">
        <f t="shared" si="17"/>
        <v>99.999999999999986</v>
      </c>
      <c r="T468" s="3"/>
      <c r="U468" s="3"/>
    </row>
    <row r="469" spans="1:21" x14ac:dyDescent="0.15">
      <c r="A469">
        <f t="shared" si="18"/>
        <v>79</v>
      </c>
      <c r="B469" s="8" t="s">
        <v>710</v>
      </c>
      <c r="C469" s="3">
        <v>84.53</v>
      </c>
      <c r="D469" s="3">
        <v>13.77</v>
      </c>
      <c r="E469" s="3" t="s">
        <v>2174</v>
      </c>
      <c r="F469" s="3">
        <v>1.34</v>
      </c>
      <c r="G469" s="3" t="s">
        <v>2174</v>
      </c>
      <c r="H469" s="3" t="s">
        <v>2174</v>
      </c>
      <c r="I469" s="3" t="s">
        <v>2174</v>
      </c>
      <c r="J469" s="3" t="s">
        <v>2173</v>
      </c>
      <c r="K469" s="3">
        <v>0.36</v>
      </c>
      <c r="L469" s="3" t="s">
        <v>2173</v>
      </c>
      <c r="M469" s="3" t="s">
        <v>2174</v>
      </c>
      <c r="N469" s="3" t="s">
        <v>2175</v>
      </c>
      <c r="O469" s="3">
        <f t="shared" si="17"/>
        <v>100</v>
      </c>
      <c r="T469" s="3"/>
      <c r="U469" s="3"/>
    </row>
    <row r="470" spans="1:21" x14ac:dyDescent="0.15">
      <c r="A470">
        <f t="shared" si="18"/>
        <v>80</v>
      </c>
      <c r="B470" s="8" t="s">
        <v>711</v>
      </c>
      <c r="C470" s="3">
        <v>85.77</v>
      </c>
      <c r="D470" s="3">
        <v>12.67</v>
      </c>
      <c r="E470" s="3" t="s">
        <v>2173</v>
      </c>
      <c r="F470" s="3">
        <v>0.99</v>
      </c>
      <c r="G470" s="3" t="s">
        <v>2173</v>
      </c>
      <c r="H470" s="3">
        <v>7.0000000000000007E-2</v>
      </c>
      <c r="I470" s="3" t="s">
        <v>2173</v>
      </c>
      <c r="J470" s="3" t="s">
        <v>2173</v>
      </c>
      <c r="K470" s="3">
        <v>0.5</v>
      </c>
      <c r="L470" s="3" t="s">
        <v>2173</v>
      </c>
      <c r="M470" s="3" t="s">
        <v>2174</v>
      </c>
      <c r="N470" s="3" t="s">
        <v>2175</v>
      </c>
      <c r="O470" s="3">
        <f t="shared" si="17"/>
        <v>99.999999999999986</v>
      </c>
      <c r="T470" s="3"/>
      <c r="U470" s="3"/>
    </row>
    <row r="471" spans="1:21" ht="14" x14ac:dyDescent="0.2">
      <c r="A471">
        <f t="shared" si="18"/>
        <v>81</v>
      </c>
      <c r="B471" s="8" t="s">
        <v>707</v>
      </c>
      <c r="C471" s="3">
        <v>85.35</v>
      </c>
      <c r="D471" s="3">
        <v>13.1</v>
      </c>
      <c r="E471" s="3" t="s">
        <v>2173</v>
      </c>
      <c r="F471" s="3">
        <v>1.42</v>
      </c>
      <c r="G471" s="3" t="s">
        <v>2173</v>
      </c>
      <c r="H471" s="3" t="s">
        <v>2173</v>
      </c>
      <c r="I471" s="3" t="s">
        <v>2173</v>
      </c>
      <c r="J471" s="3" t="s">
        <v>2173</v>
      </c>
      <c r="K471" s="3" t="s">
        <v>2173</v>
      </c>
      <c r="L471" s="3" t="s">
        <v>2173</v>
      </c>
      <c r="M471" s="3" t="s">
        <v>2173</v>
      </c>
      <c r="N471" s="3" t="s">
        <v>165</v>
      </c>
      <c r="O471" s="3">
        <f t="shared" si="17"/>
        <v>99.86999999999999</v>
      </c>
      <c r="R471" t="s">
        <v>3003</v>
      </c>
      <c r="T471" s="3"/>
      <c r="U471" s="3"/>
    </row>
    <row r="472" spans="1:21" ht="14" x14ac:dyDescent="0.2">
      <c r="A472">
        <f t="shared" si="18"/>
        <v>82</v>
      </c>
      <c r="B472" s="8" t="s">
        <v>712</v>
      </c>
      <c r="C472" s="3">
        <v>83.8</v>
      </c>
      <c r="D472" s="3">
        <v>14.74</v>
      </c>
      <c r="E472" s="3" t="s">
        <v>2173</v>
      </c>
      <c r="F472" s="3">
        <v>1.42</v>
      </c>
      <c r="G472" s="3" t="s">
        <v>2173</v>
      </c>
      <c r="H472" s="3" t="s">
        <v>2173</v>
      </c>
      <c r="I472" s="3" t="s">
        <v>2173</v>
      </c>
      <c r="J472" s="3" t="s">
        <v>2173</v>
      </c>
      <c r="K472" s="3" t="s">
        <v>2173</v>
      </c>
      <c r="L472" s="3" t="s">
        <v>2173</v>
      </c>
      <c r="M472" s="3" t="s">
        <v>2173</v>
      </c>
      <c r="N472" s="3" t="s">
        <v>165</v>
      </c>
      <c r="O472" s="3">
        <f t="shared" si="17"/>
        <v>99.96</v>
      </c>
      <c r="R472" t="s">
        <v>3002</v>
      </c>
      <c r="T472" s="3"/>
      <c r="U472" s="3"/>
    </row>
    <row r="473" spans="1:21" x14ac:dyDescent="0.15">
      <c r="A473">
        <f t="shared" si="18"/>
        <v>83</v>
      </c>
      <c r="B473" s="8" t="s">
        <v>713</v>
      </c>
      <c r="C473" s="3">
        <v>87.95</v>
      </c>
      <c r="D473" s="3">
        <v>11.44</v>
      </c>
      <c r="E473" s="3" t="s">
        <v>2173</v>
      </c>
      <c r="F473" s="3" t="s">
        <v>2173</v>
      </c>
      <c r="G473" s="3" t="s">
        <v>2173</v>
      </c>
      <c r="H473" s="3" t="s">
        <v>2173</v>
      </c>
      <c r="I473" s="3" t="s">
        <v>2173</v>
      </c>
      <c r="J473" s="3" t="s">
        <v>2173</v>
      </c>
      <c r="K473" s="3" t="s">
        <v>2173</v>
      </c>
      <c r="L473" s="3" t="s">
        <v>2173</v>
      </c>
      <c r="M473" s="3" t="s">
        <v>2173</v>
      </c>
      <c r="N473" s="3" t="s">
        <v>725</v>
      </c>
      <c r="O473" s="3">
        <f t="shared" si="17"/>
        <v>99.39</v>
      </c>
      <c r="R473" t="s">
        <v>2938</v>
      </c>
      <c r="T473" s="3"/>
      <c r="U473" s="3"/>
    </row>
    <row r="474" spans="1:21" x14ac:dyDescent="0.15">
      <c r="A474">
        <f t="shared" si="18"/>
        <v>84</v>
      </c>
      <c r="B474" s="8" t="s">
        <v>713</v>
      </c>
      <c r="C474" s="3">
        <v>89.44</v>
      </c>
      <c r="D474" s="3">
        <v>10.56</v>
      </c>
      <c r="E474" s="3" t="s">
        <v>2173</v>
      </c>
      <c r="F474" s="3" t="s">
        <v>2174</v>
      </c>
      <c r="G474" s="3" t="s">
        <v>2173</v>
      </c>
      <c r="H474" s="3" t="s">
        <v>2174</v>
      </c>
      <c r="I474" s="3" t="s">
        <v>2173</v>
      </c>
      <c r="J474" s="3" t="s">
        <v>2173</v>
      </c>
      <c r="K474" s="3" t="s">
        <v>2174</v>
      </c>
      <c r="L474" s="3" t="s">
        <v>2173</v>
      </c>
      <c r="M474" s="3" t="s">
        <v>2173</v>
      </c>
      <c r="N474" s="3" t="s">
        <v>2175</v>
      </c>
      <c r="O474" s="3">
        <f t="shared" si="17"/>
        <v>100</v>
      </c>
      <c r="T474" s="3"/>
      <c r="U474" s="3"/>
    </row>
    <row r="475" spans="1:21" x14ac:dyDescent="0.15">
      <c r="A475">
        <f t="shared" si="18"/>
        <v>85</v>
      </c>
      <c r="B475" s="8" t="s">
        <v>713</v>
      </c>
      <c r="C475" s="3">
        <v>86.39</v>
      </c>
      <c r="D475" s="3">
        <v>12.73</v>
      </c>
      <c r="E475" s="3" t="s">
        <v>2173</v>
      </c>
      <c r="F475" s="3">
        <v>0.53</v>
      </c>
      <c r="G475" s="3" t="s">
        <v>2174</v>
      </c>
      <c r="H475" s="3">
        <v>0.13</v>
      </c>
      <c r="I475" s="3" t="s">
        <v>2174</v>
      </c>
      <c r="J475" s="3" t="s">
        <v>2173</v>
      </c>
      <c r="K475" s="3">
        <v>0.22</v>
      </c>
      <c r="L475" s="3" t="s">
        <v>2173</v>
      </c>
      <c r="M475" s="3" t="s">
        <v>2173</v>
      </c>
      <c r="N475" s="3" t="s">
        <v>2175</v>
      </c>
      <c r="O475" s="3">
        <f t="shared" si="17"/>
        <v>100</v>
      </c>
      <c r="T475" s="3"/>
      <c r="U475" s="3"/>
    </row>
    <row r="476" spans="1:21" x14ac:dyDescent="0.15">
      <c r="A476">
        <f t="shared" si="18"/>
        <v>86</v>
      </c>
      <c r="B476" s="8" t="s">
        <v>713</v>
      </c>
      <c r="C476" s="3">
        <v>88.56</v>
      </c>
      <c r="D476" s="3">
        <v>10.31</v>
      </c>
      <c r="E476" s="3" t="s">
        <v>2174</v>
      </c>
      <c r="F476" s="3">
        <v>0.73</v>
      </c>
      <c r="G476" s="3" t="s">
        <v>2173</v>
      </c>
      <c r="H476" s="3" t="s">
        <v>2174</v>
      </c>
      <c r="I476" s="3" t="s">
        <v>2173</v>
      </c>
      <c r="J476" s="3" t="s">
        <v>2173</v>
      </c>
      <c r="K476" s="3">
        <v>0.4</v>
      </c>
      <c r="L476" s="3" t="s">
        <v>2173</v>
      </c>
      <c r="M476" s="3" t="s">
        <v>2174</v>
      </c>
      <c r="N476" s="3" t="s">
        <v>2175</v>
      </c>
      <c r="O476" s="3">
        <f t="shared" si="17"/>
        <v>100.00000000000001</v>
      </c>
      <c r="T476" s="3"/>
      <c r="U476" s="3"/>
    </row>
    <row r="477" spans="1:21" x14ac:dyDescent="0.15">
      <c r="A477">
        <f t="shared" si="18"/>
        <v>87</v>
      </c>
      <c r="B477" s="8" t="s">
        <v>713</v>
      </c>
      <c r="C477" s="3">
        <v>89.3</v>
      </c>
      <c r="D477" s="3">
        <v>8.8800000000000008</v>
      </c>
      <c r="E477" s="3" t="s">
        <v>2173</v>
      </c>
      <c r="F477" s="3">
        <v>1.1399999999999999</v>
      </c>
      <c r="G477" s="3" t="s">
        <v>2173</v>
      </c>
      <c r="H477" s="3">
        <v>0.56000000000000005</v>
      </c>
      <c r="I477" s="3" t="s">
        <v>2173</v>
      </c>
      <c r="J477" s="3" t="s">
        <v>2173</v>
      </c>
      <c r="K477" s="3">
        <v>0.12</v>
      </c>
      <c r="L477" s="3" t="s">
        <v>2173</v>
      </c>
      <c r="M477" s="3" t="s">
        <v>2173</v>
      </c>
      <c r="N477" s="3" t="s">
        <v>2175</v>
      </c>
      <c r="O477" s="3">
        <f t="shared" si="17"/>
        <v>100</v>
      </c>
      <c r="T477" s="3"/>
      <c r="U477" s="3"/>
    </row>
    <row r="478" spans="1:21" x14ac:dyDescent="0.15">
      <c r="A478">
        <f t="shared" si="18"/>
        <v>88</v>
      </c>
      <c r="B478" s="8" t="s">
        <v>714</v>
      </c>
      <c r="C478" s="3">
        <v>86.78</v>
      </c>
      <c r="D478" s="3">
        <v>12.99</v>
      </c>
      <c r="E478" s="3" t="s">
        <v>2173</v>
      </c>
      <c r="F478" s="3" t="s">
        <v>2173</v>
      </c>
      <c r="G478" s="3" t="s">
        <v>2173</v>
      </c>
      <c r="H478" s="3" t="s">
        <v>2173</v>
      </c>
      <c r="I478" s="3" t="s">
        <v>2173</v>
      </c>
      <c r="J478" s="3" t="s">
        <v>2173</v>
      </c>
      <c r="K478" s="3" t="s">
        <v>2173</v>
      </c>
      <c r="L478" s="3" t="s">
        <v>2173</v>
      </c>
      <c r="M478" s="3">
        <v>0.06</v>
      </c>
      <c r="N478" s="3" t="s">
        <v>2305</v>
      </c>
      <c r="O478" s="3">
        <f t="shared" si="17"/>
        <v>99.83</v>
      </c>
      <c r="R478" t="s">
        <v>2716</v>
      </c>
      <c r="T478" s="3"/>
      <c r="U478" s="3"/>
    </row>
    <row r="479" spans="1:21" x14ac:dyDescent="0.15">
      <c r="A479">
        <f t="shared" si="18"/>
        <v>89</v>
      </c>
      <c r="B479" s="8" t="s">
        <v>715</v>
      </c>
      <c r="C479" s="11">
        <v>90.27</v>
      </c>
      <c r="D479" s="3">
        <v>9.43</v>
      </c>
      <c r="E479" s="3" t="s">
        <v>2173</v>
      </c>
      <c r="F479" s="3" t="s">
        <v>2173</v>
      </c>
      <c r="G479" s="3" t="s">
        <v>2173</v>
      </c>
      <c r="H479" s="3" t="s">
        <v>2173</v>
      </c>
      <c r="I479" s="3" t="s">
        <v>2173</v>
      </c>
      <c r="J479" s="3" t="s">
        <v>2173</v>
      </c>
      <c r="K479" s="3" t="s">
        <v>2173</v>
      </c>
      <c r="L479" s="3" t="s">
        <v>2173</v>
      </c>
      <c r="M479" s="3" t="s">
        <v>2173</v>
      </c>
      <c r="N479" s="3" t="s">
        <v>2305</v>
      </c>
      <c r="O479" s="3">
        <f t="shared" si="17"/>
        <v>99.699999999999989</v>
      </c>
      <c r="R479" t="s">
        <v>2717</v>
      </c>
      <c r="T479" s="3"/>
      <c r="U479" s="3"/>
    </row>
    <row r="480" spans="1:21" x14ac:dyDescent="0.15">
      <c r="A480">
        <f t="shared" si="18"/>
        <v>90</v>
      </c>
      <c r="B480" s="8" t="s">
        <v>716</v>
      </c>
      <c r="C480" s="3">
        <v>85.15</v>
      </c>
      <c r="D480" s="3">
        <v>11.12</v>
      </c>
      <c r="E480" s="3" t="s">
        <v>2173</v>
      </c>
      <c r="F480" s="3">
        <v>2.85</v>
      </c>
      <c r="G480" s="3">
        <v>2.42</v>
      </c>
      <c r="H480" s="3" t="s">
        <v>2173</v>
      </c>
      <c r="I480" s="3" t="s">
        <v>2173</v>
      </c>
      <c r="J480" s="3" t="s">
        <v>2173</v>
      </c>
      <c r="K480" s="3" t="s">
        <v>2173</v>
      </c>
      <c r="L480" s="3" t="s">
        <v>2173</v>
      </c>
      <c r="M480" s="3" t="s">
        <v>2174</v>
      </c>
      <c r="N480" s="3" t="s">
        <v>2305</v>
      </c>
      <c r="O480" s="3">
        <f t="shared" si="17"/>
        <v>101.54</v>
      </c>
      <c r="R480" t="s">
        <v>2718</v>
      </c>
      <c r="T480" s="3"/>
      <c r="U480" s="3"/>
    </row>
    <row r="481" spans="1:21" x14ac:dyDescent="0.15">
      <c r="T481" s="3"/>
      <c r="U481" s="3"/>
    </row>
    <row r="482" spans="1:21" x14ac:dyDescent="0.15">
      <c r="A482" t="s">
        <v>723</v>
      </c>
      <c r="C482" s="2" t="s">
        <v>2161</v>
      </c>
      <c r="D482" s="2" t="s">
        <v>2162</v>
      </c>
      <c r="E482" s="2" t="s">
        <v>2163</v>
      </c>
      <c r="F482" s="2" t="s">
        <v>2164</v>
      </c>
      <c r="G482" s="2" t="s">
        <v>2165</v>
      </c>
      <c r="H482" s="2" t="s">
        <v>2166</v>
      </c>
      <c r="I482" s="2" t="s">
        <v>2167</v>
      </c>
      <c r="J482" s="2" t="s">
        <v>2168</v>
      </c>
      <c r="K482" s="2" t="s">
        <v>2169</v>
      </c>
      <c r="L482" s="2" t="s">
        <v>2170</v>
      </c>
      <c r="M482" s="2" t="s">
        <v>2171</v>
      </c>
      <c r="T482" s="3"/>
      <c r="U482" s="3"/>
    </row>
    <row r="483" spans="1:21" x14ac:dyDescent="0.15">
      <c r="A483">
        <f>A480+1</f>
        <v>91</v>
      </c>
      <c r="B483" s="8" t="s">
        <v>717</v>
      </c>
      <c r="C483" s="3">
        <v>94.15</v>
      </c>
      <c r="D483" s="3">
        <v>5.49</v>
      </c>
      <c r="E483" s="3" t="s">
        <v>2173</v>
      </c>
      <c r="F483" s="3" t="s">
        <v>2173</v>
      </c>
      <c r="G483" s="3" t="s">
        <v>2173</v>
      </c>
      <c r="H483" s="3">
        <v>0.32</v>
      </c>
      <c r="I483" s="3" t="s">
        <v>2173</v>
      </c>
      <c r="J483" s="3" t="s">
        <v>2173</v>
      </c>
      <c r="K483" s="3" t="s">
        <v>2173</v>
      </c>
      <c r="L483" s="3" t="s">
        <v>2173</v>
      </c>
      <c r="M483" s="3" t="s">
        <v>2173</v>
      </c>
      <c r="N483" s="3" t="s">
        <v>2305</v>
      </c>
      <c r="O483" s="3">
        <f t="shared" ref="O483:O493" si="19">SUM(C483:M483)</f>
        <v>99.96</v>
      </c>
      <c r="R483" t="s">
        <v>2715</v>
      </c>
      <c r="T483" s="3"/>
      <c r="U483" s="3"/>
    </row>
    <row r="484" spans="1:21" x14ac:dyDescent="0.15">
      <c r="A484">
        <f t="shared" ref="A484:A493" si="20">A483+1</f>
        <v>92</v>
      </c>
      <c r="B484" s="8" t="s">
        <v>718</v>
      </c>
      <c r="C484" s="3">
        <v>87.2</v>
      </c>
      <c r="D484" s="3">
        <v>4.87</v>
      </c>
      <c r="E484" s="3" t="s">
        <v>2173</v>
      </c>
      <c r="F484" s="3">
        <v>7.45</v>
      </c>
      <c r="G484" s="3" t="s">
        <v>2173</v>
      </c>
      <c r="H484" s="11">
        <v>0.37</v>
      </c>
      <c r="I484" s="3" t="s">
        <v>2173</v>
      </c>
      <c r="J484" s="3" t="s">
        <v>2173</v>
      </c>
      <c r="K484" s="3" t="s">
        <v>2173</v>
      </c>
      <c r="L484" s="3" t="s">
        <v>2173</v>
      </c>
      <c r="M484" s="3" t="s">
        <v>2173</v>
      </c>
      <c r="N484" s="3" t="s">
        <v>164</v>
      </c>
      <c r="O484" s="3">
        <f t="shared" si="19"/>
        <v>99.890000000000015</v>
      </c>
      <c r="R484" t="s">
        <v>22</v>
      </c>
      <c r="S484" s="17" t="s">
        <v>24</v>
      </c>
      <c r="T484" s="3"/>
      <c r="U484" s="3"/>
    </row>
    <row r="485" spans="1:21" x14ac:dyDescent="0.15">
      <c r="A485">
        <f t="shared" si="20"/>
        <v>93</v>
      </c>
      <c r="B485" s="8" t="s">
        <v>719</v>
      </c>
      <c r="C485" s="3">
        <v>83.02</v>
      </c>
      <c r="D485" s="3">
        <v>6.08</v>
      </c>
      <c r="E485" s="3" t="s">
        <v>2173</v>
      </c>
      <c r="F485" s="3">
        <v>10.8</v>
      </c>
      <c r="G485" s="3" t="s">
        <v>2173</v>
      </c>
      <c r="H485" s="3" t="s">
        <v>2173</v>
      </c>
      <c r="I485" s="3" t="s">
        <v>2173</v>
      </c>
      <c r="J485" s="3" t="s">
        <v>2173</v>
      </c>
      <c r="K485" s="3" t="s">
        <v>2173</v>
      </c>
      <c r="L485" s="3" t="s">
        <v>2173</v>
      </c>
      <c r="M485" s="3" t="s">
        <v>2173</v>
      </c>
      <c r="N485" s="3" t="s">
        <v>164</v>
      </c>
      <c r="O485" s="3">
        <f t="shared" si="19"/>
        <v>99.899999999999991</v>
      </c>
      <c r="R485" t="s">
        <v>23</v>
      </c>
      <c r="T485" s="3"/>
      <c r="U485" s="3"/>
    </row>
    <row r="486" spans="1:21" x14ac:dyDescent="0.15">
      <c r="A486">
        <f t="shared" si="20"/>
        <v>94</v>
      </c>
      <c r="B486" s="8" t="s">
        <v>717</v>
      </c>
      <c r="C486" s="3">
        <v>95.2</v>
      </c>
      <c r="D486" s="3">
        <v>2.2599999999999998</v>
      </c>
      <c r="E486" s="3" t="s">
        <v>2173</v>
      </c>
      <c r="F486" s="3" t="s">
        <v>2173</v>
      </c>
      <c r="G486" s="3" t="s">
        <v>2173</v>
      </c>
      <c r="H486" s="3">
        <v>1.51</v>
      </c>
      <c r="I486" s="3" t="s">
        <v>2173</v>
      </c>
      <c r="J486" s="3" t="s">
        <v>2173</v>
      </c>
      <c r="K486" s="3">
        <v>1.03</v>
      </c>
      <c r="L486" s="3" t="s">
        <v>2174</v>
      </c>
      <c r="M486" s="3" t="s">
        <v>2173</v>
      </c>
      <c r="N486" s="3" t="s">
        <v>2175</v>
      </c>
      <c r="O486" s="3">
        <f t="shared" si="19"/>
        <v>100.00000000000001</v>
      </c>
      <c r="T486" s="3"/>
      <c r="U486" s="3"/>
    </row>
    <row r="487" spans="1:21" x14ac:dyDescent="0.15">
      <c r="A487">
        <f t="shared" si="20"/>
        <v>95</v>
      </c>
      <c r="B487" s="8" t="s">
        <v>717</v>
      </c>
      <c r="C487" s="3">
        <v>92.87</v>
      </c>
      <c r="D487" s="3">
        <v>6.6</v>
      </c>
      <c r="E487" s="3" t="s">
        <v>2173</v>
      </c>
      <c r="F487" s="3" t="s">
        <v>2173</v>
      </c>
      <c r="G487" s="3" t="s">
        <v>2173</v>
      </c>
      <c r="H487" s="3" t="s">
        <v>2174</v>
      </c>
      <c r="I487" s="3" t="s">
        <v>2173</v>
      </c>
      <c r="J487" s="3" t="s">
        <v>2173</v>
      </c>
      <c r="K487" s="3">
        <v>0.53</v>
      </c>
      <c r="L487" s="3" t="s">
        <v>2173</v>
      </c>
      <c r="M487" s="3" t="s">
        <v>2173</v>
      </c>
      <c r="N487" s="3" t="s">
        <v>2175</v>
      </c>
      <c r="O487" s="3">
        <f t="shared" si="19"/>
        <v>100</v>
      </c>
      <c r="T487" s="3"/>
      <c r="U487" s="3"/>
    </row>
    <row r="488" spans="1:21" x14ac:dyDescent="0.15">
      <c r="A488">
        <f t="shared" si="20"/>
        <v>96</v>
      </c>
      <c r="B488" s="8" t="s">
        <v>720</v>
      </c>
      <c r="C488" s="3">
        <v>81.349999999999994</v>
      </c>
      <c r="D488" s="3">
        <v>14.08</v>
      </c>
      <c r="E488" s="3">
        <v>3.72</v>
      </c>
      <c r="F488" s="3">
        <v>0.42</v>
      </c>
      <c r="G488" s="3" t="s">
        <v>2173</v>
      </c>
      <c r="H488" s="3">
        <v>0.1</v>
      </c>
      <c r="I488" s="3" t="s">
        <v>2174</v>
      </c>
      <c r="J488" s="3" t="s">
        <v>2174</v>
      </c>
      <c r="K488" s="3">
        <v>0.33</v>
      </c>
      <c r="L488" s="3" t="s">
        <v>2173</v>
      </c>
      <c r="M488" s="3" t="s">
        <v>2174</v>
      </c>
      <c r="N488" s="3" t="s">
        <v>2175</v>
      </c>
      <c r="O488" s="3">
        <f t="shared" si="19"/>
        <v>99.999999999999986</v>
      </c>
      <c r="T488" s="3"/>
      <c r="U488" s="3"/>
    </row>
    <row r="489" spans="1:21" x14ac:dyDescent="0.15">
      <c r="A489">
        <f t="shared" si="20"/>
        <v>97</v>
      </c>
      <c r="B489" s="8" t="s">
        <v>720</v>
      </c>
      <c r="C489" s="3">
        <v>85.71</v>
      </c>
      <c r="D489" s="3">
        <v>12.73</v>
      </c>
      <c r="E489" s="3" t="s">
        <v>2173</v>
      </c>
      <c r="F489" s="3">
        <v>1.1299999999999999</v>
      </c>
      <c r="G489" s="3" t="s">
        <v>2174</v>
      </c>
      <c r="H489" s="3">
        <v>0.06</v>
      </c>
      <c r="I489" s="3" t="s">
        <v>2173</v>
      </c>
      <c r="J489" s="3" t="s">
        <v>2174</v>
      </c>
      <c r="K489" s="3">
        <v>0.37</v>
      </c>
      <c r="L489" s="3" t="s">
        <v>2173</v>
      </c>
      <c r="M489" s="3" t="s">
        <v>2173</v>
      </c>
      <c r="N489" s="3" t="s">
        <v>2175</v>
      </c>
      <c r="O489" s="3">
        <f t="shared" si="19"/>
        <v>100</v>
      </c>
      <c r="T489" s="3"/>
      <c r="U489" s="3"/>
    </row>
    <row r="490" spans="1:21" x14ac:dyDescent="0.15">
      <c r="A490">
        <f t="shared" si="20"/>
        <v>98</v>
      </c>
      <c r="B490" s="8" t="s">
        <v>721</v>
      </c>
      <c r="C490" s="3">
        <v>94.33</v>
      </c>
      <c r="D490" s="3">
        <v>5.5</v>
      </c>
      <c r="E490" s="3" t="s">
        <v>2173</v>
      </c>
      <c r="F490" s="3" t="s">
        <v>2174</v>
      </c>
      <c r="G490" s="3" t="s">
        <v>2173</v>
      </c>
      <c r="H490" s="3" t="s">
        <v>2174</v>
      </c>
      <c r="I490" s="3" t="s">
        <v>2174</v>
      </c>
      <c r="J490" s="3" t="s">
        <v>2173</v>
      </c>
      <c r="K490" s="3">
        <v>0.17</v>
      </c>
      <c r="L490" s="3" t="s">
        <v>2173</v>
      </c>
      <c r="M490" s="3" t="s">
        <v>2174</v>
      </c>
      <c r="N490" s="3" t="s">
        <v>2175</v>
      </c>
      <c r="O490" s="3">
        <f t="shared" si="19"/>
        <v>100</v>
      </c>
      <c r="T490" s="3"/>
      <c r="U490" s="3"/>
    </row>
    <row r="491" spans="1:21" x14ac:dyDescent="0.15">
      <c r="A491">
        <f t="shared" si="20"/>
        <v>99</v>
      </c>
      <c r="B491" s="8" t="s">
        <v>721</v>
      </c>
      <c r="C491" s="3">
        <v>94.45</v>
      </c>
      <c r="D491" s="3">
        <v>4.38</v>
      </c>
      <c r="E491" s="3" t="s">
        <v>2173</v>
      </c>
      <c r="F491" s="3">
        <v>0.74</v>
      </c>
      <c r="G491" s="3" t="s">
        <v>2173</v>
      </c>
      <c r="H491" s="3" t="s">
        <v>2174</v>
      </c>
      <c r="I491" s="3" t="s">
        <v>2173</v>
      </c>
      <c r="J491" s="3" t="s">
        <v>2173</v>
      </c>
      <c r="K491" s="3">
        <v>0.43</v>
      </c>
      <c r="L491" s="3" t="s">
        <v>2173</v>
      </c>
      <c r="M491" s="3" t="s">
        <v>2173</v>
      </c>
      <c r="N491" s="3" t="s">
        <v>2175</v>
      </c>
      <c r="O491" s="3">
        <f t="shared" si="19"/>
        <v>100</v>
      </c>
      <c r="T491" s="3"/>
      <c r="U491" s="3"/>
    </row>
    <row r="492" spans="1:21" x14ac:dyDescent="0.15">
      <c r="A492">
        <f t="shared" si="20"/>
        <v>100</v>
      </c>
      <c r="B492" s="8" t="s">
        <v>722</v>
      </c>
      <c r="C492" s="3">
        <v>94.86</v>
      </c>
      <c r="D492" s="3">
        <v>2.0099999999999998</v>
      </c>
      <c r="E492" s="3" t="s">
        <v>2173</v>
      </c>
      <c r="F492" s="3">
        <v>1.5</v>
      </c>
      <c r="G492" s="3">
        <v>0.12</v>
      </c>
      <c r="H492" s="3" t="s">
        <v>2174</v>
      </c>
      <c r="I492" s="3">
        <v>1.03</v>
      </c>
      <c r="J492" s="3" t="s">
        <v>2173</v>
      </c>
      <c r="K492" s="3">
        <v>0.48</v>
      </c>
      <c r="L492" s="3" t="s">
        <v>2173</v>
      </c>
      <c r="M492" s="3" t="s">
        <v>2173</v>
      </c>
      <c r="N492" s="3" t="s">
        <v>2175</v>
      </c>
      <c r="O492" s="3">
        <f t="shared" si="19"/>
        <v>100.00000000000001</v>
      </c>
      <c r="T492" s="3"/>
      <c r="U492" s="3"/>
    </row>
    <row r="493" spans="1:21" x14ac:dyDescent="0.15">
      <c r="A493">
        <f t="shared" si="20"/>
        <v>101</v>
      </c>
      <c r="B493" s="8" t="s">
        <v>722</v>
      </c>
      <c r="C493" s="3">
        <v>92.06</v>
      </c>
      <c r="D493" s="3">
        <v>3.71</v>
      </c>
      <c r="E493" s="3" t="s">
        <v>2173</v>
      </c>
      <c r="F493" s="3">
        <v>3.81</v>
      </c>
      <c r="G493" s="3" t="s">
        <v>2173</v>
      </c>
      <c r="H493" s="3">
        <v>0.11</v>
      </c>
      <c r="I493" s="3" t="s">
        <v>2174</v>
      </c>
      <c r="J493" s="3" t="s">
        <v>2173</v>
      </c>
      <c r="K493" s="3">
        <v>0.31</v>
      </c>
      <c r="L493" s="3" t="s">
        <v>2173</v>
      </c>
      <c r="M493" s="3" t="s">
        <v>2173</v>
      </c>
      <c r="N493" s="3" t="s">
        <v>2175</v>
      </c>
      <c r="O493" s="3">
        <f t="shared" si="19"/>
        <v>100</v>
      </c>
      <c r="T493" s="3"/>
      <c r="U493" s="3"/>
    </row>
    <row r="494" spans="1:21" x14ac:dyDescent="0.15">
      <c r="T494" s="3"/>
      <c r="U494" s="3"/>
    </row>
    <row r="495" spans="1:21" x14ac:dyDescent="0.15">
      <c r="A495" t="s">
        <v>736</v>
      </c>
      <c r="C495" s="2" t="s">
        <v>2161</v>
      </c>
      <c r="D495" s="2" t="s">
        <v>2162</v>
      </c>
      <c r="E495" s="2" t="s">
        <v>2163</v>
      </c>
      <c r="F495" s="2" t="s">
        <v>2164</v>
      </c>
      <c r="G495" s="2" t="s">
        <v>2165</v>
      </c>
      <c r="H495" s="2" t="s">
        <v>2166</v>
      </c>
      <c r="I495" s="2" t="s">
        <v>2167</v>
      </c>
      <c r="J495" s="2" t="s">
        <v>2168</v>
      </c>
      <c r="K495" s="2" t="s">
        <v>2169</v>
      </c>
      <c r="L495" s="2" t="s">
        <v>2170</v>
      </c>
      <c r="M495" s="2" t="s">
        <v>2171</v>
      </c>
      <c r="T495" s="3"/>
      <c r="U495" s="3"/>
    </row>
    <row r="496" spans="1:21" x14ac:dyDescent="0.15">
      <c r="A496">
        <v>1</v>
      </c>
      <c r="B496" s="8" t="s">
        <v>726</v>
      </c>
      <c r="C496" s="11">
        <v>89</v>
      </c>
      <c r="D496" s="3">
        <v>11</v>
      </c>
      <c r="E496" s="3" t="s">
        <v>2173</v>
      </c>
      <c r="F496" s="3" t="s">
        <v>2173</v>
      </c>
      <c r="G496" s="3" t="s">
        <v>2173</v>
      </c>
      <c r="H496" s="3" t="s">
        <v>2173</v>
      </c>
      <c r="I496" s="3" t="s">
        <v>2173</v>
      </c>
      <c r="J496" s="3" t="s">
        <v>2173</v>
      </c>
      <c r="K496" s="3" t="s">
        <v>2173</v>
      </c>
      <c r="L496" s="3" t="s">
        <v>2173</v>
      </c>
      <c r="M496" s="3" t="s">
        <v>2173</v>
      </c>
      <c r="N496" s="3" t="s">
        <v>164</v>
      </c>
      <c r="O496" s="3">
        <f t="shared" ref="O496:O506" si="21">SUM(C496:M496)</f>
        <v>100</v>
      </c>
      <c r="R496" s="13" t="s">
        <v>1899</v>
      </c>
      <c r="S496" s="17" t="s">
        <v>2115</v>
      </c>
      <c r="T496" s="3"/>
      <c r="U496" s="3"/>
    </row>
    <row r="497" spans="1:21" x14ac:dyDescent="0.15">
      <c r="A497">
        <f>A496+1</f>
        <v>2</v>
      </c>
      <c r="B497" s="8" t="s">
        <v>727</v>
      </c>
      <c r="C497" s="11">
        <v>86</v>
      </c>
      <c r="D497" s="3">
        <v>14</v>
      </c>
      <c r="E497" s="3" t="s">
        <v>2173</v>
      </c>
      <c r="F497" s="3" t="s">
        <v>2173</v>
      </c>
      <c r="G497" s="3" t="s">
        <v>2173</v>
      </c>
      <c r="H497" s="3" t="s">
        <v>2173</v>
      </c>
      <c r="I497" s="3" t="s">
        <v>2173</v>
      </c>
      <c r="J497" s="3" t="s">
        <v>2173</v>
      </c>
      <c r="K497" s="3" t="s">
        <v>2173</v>
      </c>
      <c r="L497" s="3" t="s">
        <v>2173</v>
      </c>
      <c r="M497" s="3" t="s">
        <v>2173</v>
      </c>
      <c r="N497" s="3" t="s">
        <v>164</v>
      </c>
      <c r="O497" s="3">
        <f t="shared" si="21"/>
        <v>100</v>
      </c>
      <c r="R497" s="13" t="s">
        <v>1900</v>
      </c>
      <c r="S497" s="17" t="s">
        <v>2116</v>
      </c>
      <c r="T497" s="3"/>
      <c r="U497" s="3"/>
    </row>
    <row r="498" spans="1:21" x14ac:dyDescent="0.15">
      <c r="A498">
        <f t="shared" ref="A498:A505" si="22">A497+1</f>
        <v>3</v>
      </c>
      <c r="B498" s="8" t="s">
        <v>728</v>
      </c>
      <c r="C498" s="3">
        <v>99.3</v>
      </c>
      <c r="D498" s="3">
        <v>0.7</v>
      </c>
      <c r="E498" s="3" t="s">
        <v>2173</v>
      </c>
      <c r="F498" s="3" t="s">
        <v>2173</v>
      </c>
      <c r="G498" s="3" t="s">
        <v>2173</v>
      </c>
      <c r="H498" s="3" t="s">
        <v>2173</v>
      </c>
      <c r="I498" s="3" t="s">
        <v>2173</v>
      </c>
      <c r="J498" s="3" t="s">
        <v>2173</v>
      </c>
      <c r="K498" s="3" t="s">
        <v>2173</v>
      </c>
      <c r="L498" s="3" t="s">
        <v>2173</v>
      </c>
      <c r="M498" s="3" t="s">
        <v>2173</v>
      </c>
      <c r="N498" s="3" t="s">
        <v>164</v>
      </c>
      <c r="O498" s="3">
        <f t="shared" si="21"/>
        <v>100</v>
      </c>
      <c r="R498" s="13" t="s">
        <v>1901</v>
      </c>
      <c r="T498" s="3"/>
      <c r="U498" s="3"/>
    </row>
    <row r="499" spans="1:21" ht="14" x14ac:dyDescent="0.2">
      <c r="A499">
        <f t="shared" si="22"/>
        <v>4</v>
      </c>
      <c r="B499" s="8" t="s">
        <v>729</v>
      </c>
      <c r="C499" s="3">
        <v>88.54</v>
      </c>
      <c r="D499" s="3">
        <v>11.46</v>
      </c>
      <c r="E499" s="3" t="s">
        <v>2173</v>
      </c>
      <c r="F499" s="3" t="s">
        <v>2173</v>
      </c>
      <c r="G499" s="3" t="s">
        <v>2173</v>
      </c>
      <c r="H499" s="3" t="s">
        <v>2173</v>
      </c>
      <c r="I499" s="3" t="s">
        <v>2173</v>
      </c>
      <c r="J499" s="3" t="s">
        <v>2173</v>
      </c>
      <c r="K499" s="3" t="s">
        <v>2173</v>
      </c>
      <c r="L499" s="3" t="s">
        <v>2173</v>
      </c>
      <c r="M499" s="3" t="s">
        <v>2173</v>
      </c>
      <c r="N499" s="3" t="s">
        <v>165</v>
      </c>
      <c r="O499" s="3">
        <f t="shared" si="21"/>
        <v>100</v>
      </c>
      <c r="R499" t="s">
        <v>3004</v>
      </c>
      <c r="T499" s="3"/>
      <c r="U499" s="3"/>
    </row>
    <row r="500" spans="1:21" x14ac:dyDescent="0.15">
      <c r="A500">
        <f t="shared" si="22"/>
        <v>5</v>
      </c>
      <c r="B500" s="8" t="s">
        <v>730</v>
      </c>
      <c r="C500" s="3">
        <v>66.8</v>
      </c>
      <c r="D500" s="3">
        <v>21.7</v>
      </c>
      <c r="E500" s="3" t="s">
        <v>2173</v>
      </c>
      <c r="F500" s="3">
        <v>11.36</v>
      </c>
      <c r="G500" s="3" t="s">
        <v>2173</v>
      </c>
      <c r="H500" s="3">
        <v>0.09</v>
      </c>
      <c r="I500" s="3" t="s">
        <v>2173</v>
      </c>
      <c r="J500" s="3" t="s">
        <v>2173</v>
      </c>
      <c r="K500" s="3" t="s">
        <v>2173</v>
      </c>
      <c r="L500" s="3">
        <v>0.05</v>
      </c>
      <c r="M500" s="3" t="s">
        <v>2173</v>
      </c>
      <c r="N500" s="3" t="s">
        <v>737</v>
      </c>
      <c r="O500" s="3">
        <f t="shared" si="21"/>
        <v>100</v>
      </c>
      <c r="R500" t="s">
        <v>1382</v>
      </c>
      <c r="T500" s="3"/>
      <c r="U500" s="3"/>
    </row>
    <row r="501" spans="1:21" x14ac:dyDescent="0.15">
      <c r="A501">
        <f t="shared" si="22"/>
        <v>6</v>
      </c>
      <c r="B501" s="8" t="s">
        <v>731</v>
      </c>
      <c r="C501" s="3">
        <v>98</v>
      </c>
      <c r="D501" s="3">
        <v>7.0000000000000007E-2</v>
      </c>
      <c r="E501" s="3" t="s">
        <v>2173</v>
      </c>
      <c r="F501" s="3">
        <v>1.56</v>
      </c>
      <c r="G501" s="3">
        <v>0.04</v>
      </c>
      <c r="H501" s="3">
        <v>0.04</v>
      </c>
      <c r="I501" s="3" t="s">
        <v>2173</v>
      </c>
      <c r="J501" s="3" t="s">
        <v>2173</v>
      </c>
      <c r="K501" s="3">
        <v>0.28999999999999998</v>
      </c>
      <c r="L501" s="3" t="s">
        <v>2173</v>
      </c>
      <c r="M501" s="3" t="s">
        <v>2173</v>
      </c>
      <c r="N501" s="3" t="s">
        <v>737</v>
      </c>
      <c r="O501" s="3">
        <f t="shared" si="21"/>
        <v>100.00000000000001</v>
      </c>
      <c r="R501" t="s">
        <v>1383</v>
      </c>
      <c r="T501" s="3"/>
      <c r="U501" s="3"/>
    </row>
    <row r="502" spans="1:21" x14ac:dyDescent="0.15">
      <c r="A502">
        <f t="shared" si="22"/>
        <v>7</v>
      </c>
      <c r="B502" s="8" t="s">
        <v>732</v>
      </c>
      <c r="C502" s="3">
        <v>62</v>
      </c>
      <c r="D502" s="3">
        <v>32</v>
      </c>
      <c r="E502" s="3" t="s">
        <v>2173</v>
      </c>
      <c r="F502" s="3">
        <v>6</v>
      </c>
      <c r="G502" s="3" t="s">
        <v>2173</v>
      </c>
      <c r="H502" s="3" t="s">
        <v>2173</v>
      </c>
      <c r="I502" s="3" t="s">
        <v>2173</v>
      </c>
      <c r="J502" s="3" t="s">
        <v>2173</v>
      </c>
      <c r="K502" s="3" t="s">
        <v>2173</v>
      </c>
      <c r="L502" s="3" t="s">
        <v>2173</v>
      </c>
      <c r="M502" s="3" t="s">
        <v>2173</v>
      </c>
      <c r="N502" s="3" t="s">
        <v>164</v>
      </c>
      <c r="O502" s="3">
        <f t="shared" si="21"/>
        <v>100</v>
      </c>
      <c r="R502" t="s">
        <v>1902</v>
      </c>
      <c r="T502" s="3"/>
      <c r="U502" s="3"/>
    </row>
    <row r="503" spans="1:21" x14ac:dyDescent="0.15">
      <c r="A503">
        <f t="shared" si="22"/>
        <v>8</v>
      </c>
      <c r="B503" s="8" t="s">
        <v>733</v>
      </c>
      <c r="C503" s="3">
        <v>88.51</v>
      </c>
      <c r="D503" s="3">
        <v>10.130000000000001</v>
      </c>
      <c r="E503" s="3" t="s">
        <v>2173</v>
      </c>
      <c r="F503" s="3" t="s">
        <v>2173</v>
      </c>
      <c r="G503" s="3" t="s">
        <v>2174</v>
      </c>
      <c r="H503" s="3">
        <v>1.02</v>
      </c>
      <c r="I503" s="3" t="s">
        <v>2174</v>
      </c>
      <c r="J503" s="3" t="s">
        <v>2173</v>
      </c>
      <c r="K503" s="3">
        <v>0.34</v>
      </c>
      <c r="L503" s="3" t="s">
        <v>2173</v>
      </c>
      <c r="M503" s="3" t="s">
        <v>2173</v>
      </c>
      <c r="N503" s="3" t="s">
        <v>2175</v>
      </c>
      <c r="O503" s="3">
        <f t="shared" si="21"/>
        <v>100</v>
      </c>
      <c r="T503" s="3"/>
      <c r="U503" s="3"/>
    </row>
    <row r="504" spans="1:21" x14ac:dyDescent="0.15">
      <c r="A504">
        <f t="shared" si="22"/>
        <v>9</v>
      </c>
      <c r="B504" s="8" t="s">
        <v>734</v>
      </c>
      <c r="C504" s="3">
        <v>80.91</v>
      </c>
      <c r="D504" s="3">
        <v>10.130000000000001</v>
      </c>
      <c r="E504" s="3">
        <v>0.31</v>
      </c>
      <c r="F504" s="3">
        <v>5.25</v>
      </c>
      <c r="G504" s="3" t="s">
        <v>2173</v>
      </c>
      <c r="H504" s="3" t="s">
        <v>2174</v>
      </c>
      <c r="I504" s="3" t="s">
        <v>2173</v>
      </c>
      <c r="J504" s="3" t="s">
        <v>2173</v>
      </c>
      <c r="K504" s="3">
        <v>0.12</v>
      </c>
      <c r="L504" s="3" t="s">
        <v>2173</v>
      </c>
      <c r="M504" s="3" t="s">
        <v>2174</v>
      </c>
      <c r="N504" s="3" t="s">
        <v>2175</v>
      </c>
      <c r="O504" s="3">
        <f t="shared" si="21"/>
        <v>96.72</v>
      </c>
      <c r="T504" s="3"/>
      <c r="U504" s="3"/>
    </row>
    <row r="505" spans="1:21" x14ac:dyDescent="0.15">
      <c r="A505">
        <f t="shared" si="22"/>
        <v>10</v>
      </c>
      <c r="B505" s="8" t="s">
        <v>734</v>
      </c>
      <c r="C505" s="3">
        <v>89.96</v>
      </c>
      <c r="D505" s="3">
        <v>9.2200000000000006</v>
      </c>
      <c r="E505" s="3" t="s">
        <v>2173</v>
      </c>
      <c r="F505" s="3" t="s">
        <v>2173</v>
      </c>
      <c r="G505" s="3" t="s">
        <v>2173</v>
      </c>
      <c r="H505" s="3">
        <v>0.44</v>
      </c>
      <c r="I505" s="3" t="s">
        <v>2174</v>
      </c>
      <c r="J505" s="3" t="s">
        <v>2173</v>
      </c>
      <c r="K505" s="3">
        <v>0.38</v>
      </c>
      <c r="L505" s="3" t="s">
        <v>2173</v>
      </c>
      <c r="M505" s="3" t="s">
        <v>2174</v>
      </c>
      <c r="N505" s="3" t="s">
        <v>2175</v>
      </c>
      <c r="O505" s="3">
        <f t="shared" si="21"/>
        <v>99.999999999999986</v>
      </c>
      <c r="T505" s="3"/>
      <c r="U505" s="3"/>
    </row>
    <row r="506" spans="1:21" x14ac:dyDescent="0.15">
      <c r="A506">
        <f>A505+1</f>
        <v>11</v>
      </c>
      <c r="B506" s="8" t="s">
        <v>735</v>
      </c>
      <c r="C506" s="3">
        <v>87.42</v>
      </c>
      <c r="D506" s="3">
        <v>10.029999999999999</v>
      </c>
      <c r="E506" s="3" t="s">
        <v>2173</v>
      </c>
      <c r="F506" s="3">
        <v>1.72</v>
      </c>
      <c r="G506" s="3" t="s">
        <v>2173</v>
      </c>
      <c r="H506" s="3">
        <v>0.33</v>
      </c>
      <c r="I506" s="3" t="s">
        <v>2173</v>
      </c>
      <c r="J506" s="3" t="s">
        <v>2173</v>
      </c>
      <c r="K506" s="3">
        <v>0.5</v>
      </c>
      <c r="L506" s="3" t="s">
        <v>2173</v>
      </c>
      <c r="M506" s="3" t="s">
        <v>2173</v>
      </c>
      <c r="N506" s="3" t="s">
        <v>2175</v>
      </c>
      <c r="O506" s="3">
        <f t="shared" si="21"/>
        <v>100</v>
      </c>
      <c r="T506" s="3"/>
      <c r="U506" s="3"/>
    </row>
    <row r="507" spans="1:21" x14ac:dyDescent="0.15">
      <c r="T507" s="3"/>
      <c r="U507" s="3"/>
    </row>
    <row r="508" spans="1:21" x14ac:dyDescent="0.15">
      <c r="A508" s="1" t="s">
        <v>738</v>
      </c>
      <c r="C508" s="2" t="s">
        <v>2161</v>
      </c>
      <c r="D508" s="2" t="s">
        <v>2162</v>
      </c>
      <c r="E508" s="2" t="s">
        <v>2163</v>
      </c>
      <c r="F508" s="2" t="s">
        <v>2164</v>
      </c>
      <c r="G508" s="2" t="s">
        <v>2165</v>
      </c>
      <c r="H508" s="2" t="s">
        <v>2166</v>
      </c>
      <c r="I508" s="2" t="s">
        <v>2167</v>
      </c>
      <c r="J508" s="2" t="s">
        <v>2168</v>
      </c>
      <c r="K508" s="2" t="s">
        <v>2169</v>
      </c>
      <c r="L508" s="2" t="s">
        <v>2170</v>
      </c>
      <c r="M508" s="2" t="s">
        <v>2171</v>
      </c>
      <c r="T508" s="3"/>
      <c r="U508" s="3"/>
    </row>
    <row r="509" spans="1:21" x14ac:dyDescent="0.15">
      <c r="A509">
        <v>1</v>
      </c>
      <c r="B509" s="8" t="s">
        <v>739</v>
      </c>
      <c r="C509" s="11">
        <v>85.82</v>
      </c>
      <c r="D509" s="3">
        <v>9.0500000000000007</v>
      </c>
      <c r="E509" s="3" t="s">
        <v>2173</v>
      </c>
      <c r="F509" s="3">
        <v>4.8600000000000003</v>
      </c>
      <c r="G509" s="3" t="s">
        <v>2173</v>
      </c>
      <c r="H509" s="3">
        <v>0.17</v>
      </c>
      <c r="I509" s="3" t="s">
        <v>2173</v>
      </c>
      <c r="J509" s="3" t="s">
        <v>2173</v>
      </c>
      <c r="K509" s="3">
        <v>0.4</v>
      </c>
      <c r="L509" s="3" t="s">
        <v>2173</v>
      </c>
      <c r="N509" s="3" t="s">
        <v>737</v>
      </c>
      <c r="O509" s="3">
        <f t="shared" ref="O509:O530" si="23">SUM(C509:M509)</f>
        <v>100.3</v>
      </c>
      <c r="R509" t="s">
        <v>1385</v>
      </c>
      <c r="S509" s="8" t="s">
        <v>1384</v>
      </c>
      <c r="T509" s="3"/>
      <c r="U509" s="3"/>
    </row>
    <row r="510" spans="1:21" x14ac:dyDescent="0.15">
      <c r="A510">
        <f>A509+1</f>
        <v>2</v>
      </c>
      <c r="B510" s="8" t="s">
        <v>740</v>
      </c>
      <c r="C510" s="3">
        <v>85.06</v>
      </c>
      <c r="D510" s="11">
        <v>2.75</v>
      </c>
      <c r="E510" s="3" t="s">
        <v>2173</v>
      </c>
      <c r="F510" s="3">
        <v>10.89</v>
      </c>
      <c r="G510" s="3" t="s">
        <v>2173</v>
      </c>
      <c r="H510" s="3">
        <v>0.71</v>
      </c>
      <c r="I510" s="3">
        <v>0.37</v>
      </c>
      <c r="J510" s="3" t="s">
        <v>2173</v>
      </c>
      <c r="K510" s="3">
        <v>0.4</v>
      </c>
      <c r="L510" s="3" t="s">
        <v>2173</v>
      </c>
      <c r="M510" s="3" t="s">
        <v>2173</v>
      </c>
      <c r="N510" s="3" t="s">
        <v>737</v>
      </c>
      <c r="O510" s="3">
        <f t="shared" si="23"/>
        <v>100.18</v>
      </c>
      <c r="R510" t="s">
        <v>1386</v>
      </c>
      <c r="S510" s="8" t="s">
        <v>1387</v>
      </c>
      <c r="T510" s="3"/>
      <c r="U510" s="3"/>
    </row>
    <row r="511" spans="1:21" x14ac:dyDescent="0.15">
      <c r="A511">
        <f t="shared" ref="A511:A530" si="24">A510+1</f>
        <v>3</v>
      </c>
      <c r="B511" s="8" t="s">
        <v>741</v>
      </c>
      <c r="C511" s="3">
        <v>82.18</v>
      </c>
      <c r="D511" s="3">
        <v>6.3</v>
      </c>
      <c r="E511" s="3" t="s">
        <v>2173</v>
      </c>
      <c r="F511" s="3">
        <v>8.6</v>
      </c>
      <c r="G511" s="3" t="s">
        <v>2173</v>
      </c>
      <c r="H511" s="3">
        <v>2.92</v>
      </c>
      <c r="I511" s="3" t="s">
        <v>2173</v>
      </c>
      <c r="J511" s="3" t="s">
        <v>2173</v>
      </c>
      <c r="K511" s="3" t="s">
        <v>2173</v>
      </c>
      <c r="L511" s="3" t="s">
        <v>2173</v>
      </c>
      <c r="M511" s="3" t="s">
        <v>2173</v>
      </c>
      <c r="N511" s="3" t="s">
        <v>737</v>
      </c>
      <c r="O511" s="3">
        <f t="shared" si="23"/>
        <v>100</v>
      </c>
      <c r="R511" t="s">
        <v>1388</v>
      </c>
      <c r="S511" s="8" t="s">
        <v>1389</v>
      </c>
      <c r="T511" s="3"/>
      <c r="U511" s="3"/>
    </row>
    <row r="512" spans="1:21" x14ac:dyDescent="0.15">
      <c r="A512">
        <f t="shared" si="24"/>
        <v>4</v>
      </c>
      <c r="B512" s="8" t="s">
        <v>742</v>
      </c>
      <c r="C512" s="3">
        <v>85</v>
      </c>
      <c r="D512" s="3">
        <v>14</v>
      </c>
      <c r="E512" s="3" t="s">
        <v>2173</v>
      </c>
      <c r="F512" s="3" t="s">
        <v>2173</v>
      </c>
      <c r="G512" s="3" t="s">
        <v>2173</v>
      </c>
      <c r="H512" s="3">
        <v>1</v>
      </c>
      <c r="I512" s="3" t="s">
        <v>2173</v>
      </c>
      <c r="J512" s="3" t="s">
        <v>2173</v>
      </c>
      <c r="K512" s="3" t="s">
        <v>2173</v>
      </c>
      <c r="L512" s="3" t="s">
        <v>2173</v>
      </c>
      <c r="M512" s="3" t="s">
        <v>2173</v>
      </c>
      <c r="N512" s="3" t="s">
        <v>760</v>
      </c>
      <c r="O512" s="3">
        <f t="shared" si="23"/>
        <v>100</v>
      </c>
      <c r="R512" s="17" t="s">
        <v>2917</v>
      </c>
      <c r="S512" s="17" t="s">
        <v>2918</v>
      </c>
      <c r="T512" s="3"/>
      <c r="U512" s="3"/>
    </row>
    <row r="513" spans="1:21" x14ac:dyDescent="0.15">
      <c r="A513">
        <f t="shared" si="24"/>
        <v>5</v>
      </c>
      <c r="B513" s="8" t="s">
        <v>743</v>
      </c>
      <c r="C513" s="3">
        <v>76.83</v>
      </c>
      <c r="D513" s="3">
        <v>11.23</v>
      </c>
      <c r="E513" s="3" t="s">
        <v>2173</v>
      </c>
      <c r="F513" s="3">
        <v>11.7</v>
      </c>
      <c r="G513" s="3" t="s">
        <v>2173</v>
      </c>
      <c r="H513" s="3" t="s">
        <v>2174</v>
      </c>
      <c r="I513" s="3">
        <v>0.13</v>
      </c>
      <c r="J513" s="3">
        <v>0.11</v>
      </c>
      <c r="K513" s="3" t="s">
        <v>2173</v>
      </c>
      <c r="L513" s="3" t="s">
        <v>2173</v>
      </c>
      <c r="M513" s="3" t="s">
        <v>2173</v>
      </c>
      <c r="N513" s="3" t="s">
        <v>2175</v>
      </c>
      <c r="O513" s="3">
        <f t="shared" si="23"/>
        <v>100</v>
      </c>
      <c r="T513" s="3"/>
      <c r="U513" s="3"/>
    </row>
    <row r="514" spans="1:21" x14ac:dyDescent="0.15">
      <c r="A514">
        <f t="shared" si="24"/>
        <v>6</v>
      </c>
      <c r="B514" s="8" t="s">
        <v>744</v>
      </c>
      <c r="C514" s="3">
        <v>83.07</v>
      </c>
      <c r="D514" s="3">
        <v>5.55</v>
      </c>
      <c r="E514" s="3" t="s">
        <v>2173</v>
      </c>
      <c r="F514" s="3">
        <v>11.38</v>
      </c>
      <c r="G514" s="3" t="s">
        <v>2173</v>
      </c>
      <c r="H514" s="3" t="s">
        <v>2174</v>
      </c>
      <c r="I514" s="3" t="s">
        <v>2174</v>
      </c>
      <c r="J514" s="3" t="s">
        <v>2173</v>
      </c>
      <c r="K514" s="3" t="s">
        <v>2174</v>
      </c>
      <c r="L514" s="3" t="s">
        <v>2173</v>
      </c>
      <c r="M514" s="3" t="s">
        <v>2174</v>
      </c>
      <c r="N514" s="3" t="s">
        <v>2175</v>
      </c>
      <c r="O514" s="3">
        <f t="shared" si="23"/>
        <v>99.999999999999986</v>
      </c>
      <c r="T514" s="3"/>
      <c r="U514" s="3"/>
    </row>
    <row r="515" spans="1:21" x14ac:dyDescent="0.15">
      <c r="A515">
        <f t="shared" si="24"/>
        <v>7</v>
      </c>
      <c r="B515" s="8" t="s">
        <v>745</v>
      </c>
      <c r="C515" s="3">
        <v>95.3</v>
      </c>
      <c r="D515" s="3">
        <v>3.9</v>
      </c>
      <c r="E515" s="3" t="s">
        <v>2174</v>
      </c>
      <c r="F515" s="3">
        <v>0.8</v>
      </c>
      <c r="G515" s="3" t="s">
        <v>2173</v>
      </c>
      <c r="H515" s="3" t="s">
        <v>2173</v>
      </c>
      <c r="I515" s="3" t="s">
        <v>2174</v>
      </c>
      <c r="J515" s="3" t="s">
        <v>2173</v>
      </c>
      <c r="K515" s="3" t="s">
        <v>2174</v>
      </c>
      <c r="L515" s="3" t="s">
        <v>2173</v>
      </c>
      <c r="M515" s="3" t="s">
        <v>2173</v>
      </c>
      <c r="N515" s="3" t="s">
        <v>2175</v>
      </c>
      <c r="O515" s="3">
        <f t="shared" si="23"/>
        <v>100</v>
      </c>
      <c r="T515" s="3"/>
      <c r="U515" s="3"/>
    </row>
    <row r="516" spans="1:21" x14ac:dyDescent="0.15">
      <c r="A516">
        <f t="shared" si="24"/>
        <v>8</v>
      </c>
      <c r="B516" s="8" t="s">
        <v>746</v>
      </c>
      <c r="C516" s="3">
        <v>78.42</v>
      </c>
      <c r="D516" s="3">
        <v>7.1</v>
      </c>
      <c r="E516" s="3">
        <v>2.67</v>
      </c>
      <c r="F516" s="3">
        <v>10.98</v>
      </c>
      <c r="G516" s="3" t="s">
        <v>2173</v>
      </c>
      <c r="H516" s="3" t="s">
        <v>2174</v>
      </c>
      <c r="I516" s="3">
        <v>0.73</v>
      </c>
      <c r="J516" s="3" t="s">
        <v>2173</v>
      </c>
      <c r="K516" s="3">
        <v>0.1</v>
      </c>
      <c r="L516" s="3" t="s">
        <v>2173</v>
      </c>
      <c r="M516" s="3" t="s">
        <v>2173</v>
      </c>
      <c r="N516" s="3" t="s">
        <v>2175</v>
      </c>
      <c r="O516" s="3">
        <f t="shared" si="23"/>
        <v>100</v>
      </c>
      <c r="T516" s="3"/>
      <c r="U516" s="3"/>
    </row>
    <row r="517" spans="1:21" x14ac:dyDescent="0.15">
      <c r="A517">
        <f t="shared" si="24"/>
        <v>9</v>
      </c>
      <c r="B517" s="8" t="s">
        <v>747</v>
      </c>
      <c r="C517" s="3">
        <v>91.73</v>
      </c>
      <c r="D517" s="3">
        <v>4.55</v>
      </c>
      <c r="E517" s="3" t="s">
        <v>2173</v>
      </c>
      <c r="F517" s="3">
        <v>3.65</v>
      </c>
      <c r="G517" s="3" t="s">
        <v>2173</v>
      </c>
      <c r="H517" s="3" t="s">
        <v>2174</v>
      </c>
      <c r="I517" s="3">
        <v>7.0000000000000007E-2</v>
      </c>
      <c r="J517" s="3" t="s">
        <v>2174</v>
      </c>
      <c r="K517" s="3" t="s">
        <v>2174</v>
      </c>
      <c r="L517" s="3" t="s">
        <v>2173</v>
      </c>
      <c r="M517" s="3" t="s">
        <v>2174</v>
      </c>
      <c r="N517" s="3" t="s">
        <v>2175</v>
      </c>
      <c r="O517" s="3">
        <f t="shared" si="23"/>
        <v>100</v>
      </c>
      <c r="T517" s="3"/>
      <c r="U517" s="3"/>
    </row>
    <row r="518" spans="1:21" x14ac:dyDescent="0.15">
      <c r="A518">
        <f t="shared" si="24"/>
        <v>10</v>
      </c>
      <c r="B518" s="8" t="s">
        <v>748</v>
      </c>
      <c r="C518" s="3">
        <v>71.459999999999994</v>
      </c>
      <c r="D518" s="3">
        <v>3.6</v>
      </c>
      <c r="E518" s="3">
        <v>3.07</v>
      </c>
      <c r="F518" s="3">
        <v>21.54</v>
      </c>
      <c r="G518" s="3" t="s">
        <v>2173</v>
      </c>
      <c r="H518" s="3">
        <v>0.08</v>
      </c>
      <c r="I518" s="3">
        <v>0.1</v>
      </c>
      <c r="J518" s="3" t="s">
        <v>2173</v>
      </c>
      <c r="K518" s="3">
        <v>0.13</v>
      </c>
      <c r="L518" s="3" t="s">
        <v>2173</v>
      </c>
      <c r="M518" s="3" t="s">
        <v>2173</v>
      </c>
      <c r="N518" s="3" t="s">
        <v>2175</v>
      </c>
      <c r="O518" s="3">
        <f t="shared" si="23"/>
        <v>99.979999999999976</v>
      </c>
      <c r="T518" s="3"/>
      <c r="U518" s="3"/>
    </row>
    <row r="519" spans="1:21" x14ac:dyDescent="0.15">
      <c r="A519">
        <f t="shared" si="24"/>
        <v>11</v>
      </c>
      <c r="B519" s="8" t="s">
        <v>749</v>
      </c>
      <c r="C519" s="3">
        <v>81.22</v>
      </c>
      <c r="D519" s="3">
        <v>2.5099999999999998</v>
      </c>
      <c r="E519" s="3" t="s">
        <v>2173</v>
      </c>
      <c r="F519" s="3">
        <v>16</v>
      </c>
      <c r="G519" s="3" t="s">
        <v>2173</v>
      </c>
      <c r="H519" s="3" t="s">
        <v>2174</v>
      </c>
      <c r="I519" s="3">
        <v>0.02</v>
      </c>
      <c r="J519" s="3" t="s">
        <v>2174</v>
      </c>
      <c r="K519" s="3">
        <v>0.25</v>
      </c>
      <c r="L519" s="3" t="s">
        <v>2173</v>
      </c>
      <c r="M519" s="3" t="s">
        <v>2173</v>
      </c>
      <c r="N519" s="3" t="s">
        <v>2175</v>
      </c>
      <c r="O519" s="3">
        <f t="shared" si="23"/>
        <v>100</v>
      </c>
      <c r="T519" s="3"/>
      <c r="U519" s="3"/>
    </row>
    <row r="520" spans="1:21" x14ac:dyDescent="0.15">
      <c r="A520">
        <f t="shared" si="24"/>
        <v>12</v>
      </c>
      <c r="B520" s="8" t="s">
        <v>750</v>
      </c>
      <c r="C520" s="3">
        <v>96.78</v>
      </c>
      <c r="D520" s="3" t="s">
        <v>2173</v>
      </c>
      <c r="E520" s="3">
        <v>3.2</v>
      </c>
      <c r="F520" s="3" t="s">
        <v>2174</v>
      </c>
      <c r="G520" s="3" t="s">
        <v>2173</v>
      </c>
      <c r="H520" s="3">
        <v>0.02</v>
      </c>
      <c r="I520" s="3" t="s">
        <v>2174</v>
      </c>
      <c r="J520" s="3" t="s">
        <v>2174</v>
      </c>
      <c r="K520" s="3" t="s">
        <v>2174</v>
      </c>
      <c r="L520" s="3" t="s">
        <v>2173</v>
      </c>
      <c r="M520" s="3" t="s">
        <v>2173</v>
      </c>
      <c r="N520" s="3" t="s">
        <v>2175</v>
      </c>
      <c r="O520" s="3">
        <f t="shared" si="23"/>
        <v>100</v>
      </c>
      <c r="T520" s="3"/>
      <c r="U520" s="3"/>
    </row>
    <row r="521" spans="1:21" x14ac:dyDescent="0.15">
      <c r="A521">
        <f t="shared" si="24"/>
        <v>13</v>
      </c>
      <c r="B521" s="8" t="s">
        <v>751</v>
      </c>
      <c r="C521" s="3">
        <v>78.48</v>
      </c>
      <c r="D521" s="3">
        <v>10.33</v>
      </c>
      <c r="E521" s="3" t="s">
        <v>2173</v>
      </c>
      <c r="F521" s="3">
        <v>10.210000000000001</v>
      </c>
      <c r="G521" s="3">
        <v>0.87</v>
      </c>
      <c r="H521" s="3" t="s">
        <v>2174</v>
      </c>
      <c r="I521" s="3" t="s">
        <v>2173</v>
      </c>
      <c r="J521" s="3" t="s">
        <v>2173</v>
      </c>
      <c r="K521" s="3">
        <v>0.11</v>
      </c>
      <c r="L521" s="3" t="s">
        <v>2173</v>
      </c>
      <c r="M521" s="3" t="s">
        <v>2173</v>
      </c>
      <c r="N521" s="3" t="s">
        <v>2175</v>
      </c>
      <c r="O521" s="3">
        <f t="shared" si="23"/>
        <v>100.00000000000001</v>
      </c>
      <c r="T521" s="3"/>
      <c r="U521" s="3"/>
    </row>
    <row r="522" spans="1:21" x14ac:dyDescent="0.15">
      <c r="A522">
        <f t="shared" si="24"/>
        <v>14</v>
      </c>
      <c r="B522" s="8" t="s">
        <v>752</v>
      </c>
      <c r="C522" s="3">
        <v>83.84</v>
      </c>
      <c r="D522" s="3">
        <v>9.0299999999999994</v>
      </c>
      <c r="E522" s="3" t="s">
        <v>2173</v>
      </c>
      <c r="F522" s="3">
        <v>7.13</v>
      </c>
      <c r="G522" s="3" t="s">
        <v>2173</v>
      </c>
      <c r="H522" s="3" t="s">
        <v>2174</v>
      </c>
      <c r="I522" s="3" t="s">
        <v>2173</v>
      </c>
      <c r="J522" s="3" t="s">
        <v>2173</v>
      </c>
      <c r="K522" s="3" t="s">
        <v>2174</v>
      </c>
      <c r="L522" s="3" t="s">
        <v>2173</v>
      </c>
      <c r="M522" s="3" t="s">
        <v>2173</v>
      </c>
      <c r="N522" s="3" t="s">
        <v>2175</v>
      </c>
      <c r="O522" s="3">
        <f t="shared" si="23"/>
        <v>100</v>
      </c>
      <c r="T522" s="3"/>
      <c r="U522" s="3"/>
    </row>
    <row r="523" spans="1:21" x14ac:dyDescent="0.15">
      <c r="A523">
        <f t="shared" si="24"/>
        <v>15</v>
      </c>
      <c r="B523" s="8" t="s">
        <v>753</v>
      </c>
      <c r="C523" s="3">
        <v>86.9</v>
      </c>
      <c r="D523" s="3">
        <v>3.57</v>
      </c>
      <c r="E523" s="3" t="s">
        <v>2173</v>
      </c>
      <c r="F523" s="3">
        <v>9.4600000000000009</v>
      </c>
      <c r="G523" s="3" t="s">
        <v>2173</v>
      </c>
      <c r="H523" s="3" t="s">
        <v>2174</v>
      </c>
      <c r="I523" s="3">
        <v>7.0000000000000007E-2</v>
      </c>
      <c r="J523" s="3" t="s">
        <v>2173</v>
      </c>
      <c r="K523" s="3" t="s">
        <v>2174</v>
      </c>
      <c r="L523" s="3" t="s">
        <v>2173</v>
      </c>
      <c r="M523" s="3" t="s">
        <v>2173</v>
      </c>
      <c r="N523" s="3" t="s">
        <v>2175</v>
      </c>
      <c r="O523" s="3">
        <f t="shared" si="23"/>
        <v>100</v>
      </c>
      <c r="T523" s="3"/>
      <c r="U523" s="3"/>
    </row>
    <row r="524" spans="1:21" x14ac:dyDescent="0.15">
      <c r="A524">
        <f t="shared" si="24"/>
        <v>16</v>
      </c>
      <c r="B524" s="8" t="s">
        <v>754</v>
      </c>
      <c r="C524" s="3">
        <v>82.75</v>
      </c>
      <c r="D524" s="3">
        <v>4.4400000000000004</v>
      </c>
      <c r="E524" s="3" t="s">
        <v>2173</v>
      </c>
      <c r="F524" s="3">
        <v>12.21</v>
      </c>
      <c r="G524" s="3" t="s">
        <v>2173</v>
      </c>
      <c r="H524" s="3" t="s">
        <v>2174</v>
      </c>
      <c r="I524" s="3">
        <v>0.2</v>
      </c>
      <c r="J524" s="3" t="s">
        <v>2173</v>
      </c>
      <c r="K524" s="3">
        <v>0.4</v>
      </c>
      <c r="L524" s="3" t="s">
        <v>2173</v>
      </c>
      <c r="M524" s="3" t="s">
        <v>2173</v>
      </c>
      <c r="N524" s="3" t="s">
        <v>2175</v>
      </c>
      <c r="O524" s="3">
        <f t="shared" si="23"/>
        <v>100.00000000000001</v>
      </c>
      <c r="T524" s="3"/>
      <c r="U524" s="3"/>
    </row>
    <row r="525" spans="1:21" x14ac:dyDescent="0.15">
      <c r="A525">
        <f t="shared" si="24"/>
        <v>17</v>
      </c>
      <c r="B525" s="8" t="s">
        <v>755</v>
      </c>
      <c r="C525" s="3">
        <v>83.5</v>
      </c>
      <c r="D525" s="3">
        <v>9.1300000000000008</v>
      </c>
      <c r="E525" s="3" t="s">
        <v>2173</v>
      </c>
      <c r="F525" s="3">
        <v>7.3</v>
      </c>
      <c r="G525" s="3" t="s">
        <v>2173</v>
      </c>
      <c r="H525" s="3" t="s">
        <v>2174</v>
      </c>
      <c r="I525" s="3" t="s">
        <v>2174</v>
      </c>
      <c r="J525" s="3" t="s">
        <v>2174</v>
      </c>
      <c r="K525" s="3">
        <v>7.0000000000000007E-2</v>
      </c>
      <c r="L525" s="3" t="s">
        <v>2173</v>
      </c>
      <c r="M525" s="3" t="s">
        <v>2173</v>
      </c>
      <c r="N525" s="3" t="s">
        <v>2175</v>
      </c>
      <c r="O525" s="3">
        <f t="shared" si="23"/>
        <v>99.999999999999986</v>
      </c>
      <c r="T525" s="3"/>
      <c r="U525" s="3"/>
    </row>
    <row r="526" spans="1:21" x14ac:dyDescent="0.15">
      <c r="A526">
        <f t="shared" si="24"/>
        <v>18</v>
      </c>
      <c r="B526" s="8" t="s">
        <v>756</v>
      </c>
      <c r="C526" s="3">
        <v>79.489999999999995</v>
      </c>
      <c r="D526" s="3">
        <v>11.27</v>
      </c>
      <c r="E526" s="3" t="s">
        <v>2173</v>
      </c>
      <c r="F526" s="3">
        <v>9.1300000000000008</v>
      </c>
      <c r="G526" s="3" t="s">
        <v>2174</v>
      </c>
      <c r="H526" s="3" t="s">
        <v>2174</v>
      </c>
      <c r="I526" s="3" t="s">
        <v>2174</v>
      </c>
      <c r="J526" s="3" t="s">
        <v>2174</v>
      </c>
      <c r="K526" s="3">
        <v>0.11</v>
      </c>
      <c r="L526" s="3" t="s">
        <v>2173</v>
      </c>
      <c r="M526" s="3" t="s">
        <v>2173</v>
      </c>
      <c r="N526" s="3" t="s">
        <v>2175</v>
      </c>
      <c r="O526" s="3">
        <f t="shared" si="23"/>
        <v>99.999999999999986</v>
      </c>
      <c r="T526" s="3"/>
      <c r="U526" s="3"/>
    </row>
    <row r="527" spans="1:21" x14ac:dyDescent="0.15">
      <c r="A527">
        <f>A526+1</f>
        <v>19</v>
      </c>
      <c r="B527" s="8" t="s">
        <v>756</v>
      </c>
      <c r="C527" s="3">
        <v>75.239999999999995</v>
      </c>
      <c r="D527" s="3">
        <v>13.15</v>
      </c>
      <c r="E527" s="3" t="s">
        <v>2173</v>
      </c>
      <c r="F527" s="3">
        <v>11.4</v>
      </c>
      <c r="G527" s="3" t="s">
        <v>2173</v>
      </c>
      <c r="H527" s="3" t="s">
        <v>2174</v>
      </c>
      <c r="I527" s="3" t="s">
        <v>2173</v>
      </c>
      <c r="J527" s="3" t="s">
        <v>2173</v>
      </c>
      <c r="K527" s="3">
        <v>0.21</v>
      </c>
      <c r="L527" s="3" t="s">
        <v>2173</v>
      </c>
      <c r="M527" s="3" t="s">
        <v>2174</v>
      </c>
      <c r="N527" s="3" t="s">
        <v>2175</v>
      </c>
      <c r="O527" s="3">
        <f t="shared" si="23"/>
        <v>100</v>
      </c>
      <c r="T527" s="3"/>
      <c r="U527" s="3"/>
    </row>
    <row r="528" spans="1:21" x14ac:dyDescent="0.15">
      <c r="A528">
        <f t="shared" si="24"/>
        <v>20</v>
      </c>
      <c r="B528" s="8" t="s">
        <v>757</v>
      </c>
      <c r="C528" s="3">
        <v>85.35</v>
      </c>
      <c r="D528" s="3">
        <v>5.72</v>
      </c>
      <c r="E528" s="3" t="s">
        <v>2173</v>
      </c>
      <c r="F528" s="3">
        <v>8.6199999999999992</v>
      </c>
      <c r="G528" s="3" t="s">
        <v>2173</v>
      </c>
      <c r="H528" s="3" t="s">
        <v>2174</v>
      </c>
      <c r="I528" s="3">
        <v>0.1</v>
      </c>
      <c r="J528" s="3">
        <v>0.21</v>
      </c>
      <c r="K528" s="3" t="s">
        <v>2174</v>
      </c>
      <c r="L528" s="3" t="s">
        <v>2173</v>
      </c>
      <c r="M528" s="3" t="s">
        <v>2173</v>
      </c>
      <c r="N528" s="3" t="s">
        <v>2175</v>
      </c>
      <c r="O528" s="3">
        <f t="shared" si="23"/>
        <v>99.999999999999986</v>
      </c>
      <c r="T528" s="3"/>
      <c r="U528" s="3"/>
    </row>
    <row r="529" spans="1:21" x14ac:dyDescent="0.15">
      <c r="A529">
        <f t="shared" si="24"/>
        <v>21</v>
      </c>
      <c r="B529" s="8" t="s">
        <v>758</v>
      </c>
      <c r="C529" s="3">
        <v>85.61</v>
      </c>
      <c r="D529" s="3">
        <v>12.16</v>
      </c>
      <c r="E529" s="3" t="s">
        <v>2173</v>
      </c>
      <c r="F529" s="3">
        <v>2.06</v>
      </c>
      <c r="G529" s="3" t="s">
        <v>2174</v>
      </c>
      <c r="H529" s="3" t="s">
        <v>2174</v>
      </c>
      <c r="I529" s="3" t="s">
        <v>2173</v>
      </c>
      <c r="J529" s="3" t="s">
        <v>2173</v>
      </c>
      <c r="K529" s="3" t="s">
        <v>2173</v>
      </c>
      <c r="L529" s="3">
        <v>0.17</v>
      </c>
      <c r="M529" s="3" t="s">
        <v>2173</v>
      </c>
      <c r="N529" s="3" t="s">
        <v>2175</v>
      </c>
      <c r="O529" s="3">
        <f t="shared" si="23"/>
        <v>100</v>
      </c>
      <c r="T529" s="3"/>
      <c r="U529" s="3"/>
    </row>
    <row r="530" spans="1:21" x14ac:dyDescent="0.15">
      <c r="A530">
        <f t="shared" si="24"/>
        <v>22</v>
      </c>
      <c r="B530" s="8" t="s">
        <v>759</v>
      </c>
      <c r="C530" s="3">
        <v>84.25</v>
      </c>
      <c r="D530" s="3">
        <v>15.64</v>
      </c>
      <c r="E530" s="3" t="s">
        <v>2173</v>
      </c>
      <c r="F530" s="3" t="s">
        <v>2173</v>
      </c>
      <c r="G530" s="3" t="s">
        <v>2173</v>
      </c>
      <c r="H530" s="3" t="s">
        <v>2174</v>
      </c>
      <c r="I530" s="3" t="s">
        <v>2173</v>
      </c>
      <c r="J530" s="3" t="s">
        <v>2173</v>
      </c>
      <c r="K530" s="3" t="s">
        <v>2173</v>
      </c>
      <c r="L530" s="3" t="s">
        <v>2174</v>
      </c>
      <c r="M530" s="3" t="s">
        <v>2174</v>
      </c>
      <c r="N530" s="3" t="s">
        <v>2305</v>
      </c>
      <c r="O530" s="3">
        <f t="shared" si="23"/>
        <v>99.89</v>
      </c>
      <c r="R530" t="s">
        <v>2745</v>
      </c>
      <c r="T530" s="3"/>
      <c r="U530" s="3"/>
    </row>
    <row r="531" spans="1:21" x14ac:dyDescent="0.15">
      <c r="T531" s="3"/>
      <c r="U531" s="3"/>
    </row>
    <row r="532" spans="1:21" x14ac:dyDescent="0.15">
      <c r="A532" t="s">
        <v>761</v>
      </c>
      <c r="C532" s="2" t="s">
        <v>2161</v>
      </c>
      <c r="D532" s="2" t="s">
        <v>2162</v>
      </c>
      <c r="E532" s="2" t="s">
        <v>2163</v>
      </c>
      <c r="F532" s="2" t="s">
        <v>2164</v>
      </c>
      <c r="G532" s="2" t="s">
        <v>2165</v>
      </c>
      <c r="H532" s="2" t="s">
        <v>2166</v>
      </c>
      <c r="I532" s="2" t="s">
        <v>2167</v>
      </c>
      <c r="J532" s="2" t="s">
        <v>2168</v>
      </c>
      <c r="K532" s="2" t="s">
        <v>2169</v>
      </c>
      <c r="L532" s="2" t="s">
        <v>2170</v>
      </c>
      <c r="M532" s="2" t="s">
        <v>2171</v>
      </c>
      <c r="T532" s="3"/>
      <c r="U532" s="3"/>
    </row>
    <row r="533" spans="1:21" x14ac:dyDescent="0.15">
      <c r="A533" t="s">
        <v>762</v>
      </c>
      <c r="T533" s="3"/>
      <c r="U533" s="3"/>
    </row>
    <row r="534" spans="1:21" x14ac:dyDescent="0.15">
      <c r="A534">
        <v>23</v>
      </c>
      <c r="B534" s="8" t="s">
        <v>763</v>
      </c>
      <c r="C534" s="3">
        <v>88.03</v>
      </c>
      <c r="D534" s="3">
        <v>0.11</v>
      </c>
      <c r="E534" s="3" t="s">
        <v>2173</v>
      </c>
      <c r="F534" s="3">
        <v>3.28</v>
      </c>
      <c r="G534" s="3" t="s">
        <v>2173</v>
      </c>
      <c r="H534" s="3">
        <v>4.0599999999999996</v>
      </c>
      <c r="I534" s="3">
        <v>3.92</v>
      </c>
      <c r="J534" s="3">
        <v>0.6</v>
      </c>
      <c r="K534" s="3" t="s">
        <v>2173</v>
      </c>
      <c r="L534" s="3" t="s">
        <v>2173</v>
      </c>
      <c r="M534" s="3" t="s">
        <v>2173</v>
      </c>
      <c r="N534" s="3" t="s">
        <v>737</v>
      </c>
      <c r="O534" s="3">
        <f>SUM(C534:M534)</f>
        <v>100</v>
      </c>
      <c r="R534" s="80" t="s">
        <v>3532</v>
      </c>
      <c r="T534" s="3"/>
      <c r="U534" s="3"/>
    </row>
    <row r="535" spans="1:21" x14ac:dyDescent="0.15">
      <c r="A535">
        <f>A534+1</f>
        <v>24</v>
      </c>
      <c r="B535" s="8" t="s">
        <v>764</v>
      </c>
      <c r="C535" s="3">
        <v>86.84</v>
      </c>
      <c r="D535" s="3">
        <v>12.7</v>
      </c>
      <c r="E535" s="3" t="s">
        <v>2173</v>
      </c>
      <c r="F535" s="3">
        <v>0.28000000000000003</v>
      </c>
      <c r="G535" s="3" t="s">
        <v>2173</v>
      </c>
      <c r="H535" s="3" t="s">
        <v>2174</v>
      </c>
      <c r="I535" s="3" t="s">
        <v>2173</v>
      </c>
      <c r="J535" s="3" t="s">
        <v>2173</v>
      </c>
      <c r="K535" s="3">
        <v>0.18</v>
      </c>
      <c r="L535" s="3" t="s">
        <v>2173</v>
      </c>
      <c r="M535" s="3" t="s">
        <v>2173</v>
      </c>
      <c r="N535" s="3" t="s">
        <v>768</v>
      </c>
      <c r="O535" s="3">
        <f>SUM(C535:M535)</f>
        <v>100.00000000000001</v>
      </c>
      <c r="R535" s="80" t="s">
        <v>3533</v>
      </c>
      <c r="T535" s="3"/>
      <c r="U535" s="3"/>
    </row>
    <row r="536" spans="1:21" x14ac:dyDescent="0.15">
      <c r="A536">
        <f>A535+1</f>
        <v>25</v>
      </c>
      <c r="B536" s="8" t="s">
        <v>765</v>
      </c>
      <c r="C536" s="3">
        <v>86.99</v>
      </c>
      <c r="D536" s="3">
        <v>12.33</v>
      </c>
      <c r="E536" s="3" t="s">
        <v>2173</v>
      </c>
      <c r="F536" s="3">
        <v>0.38</v>
      </c>
      <c r="G536" s="3" t="s">
        <v>2173</v>
      </c>
      <c r="H536" s="3" t="s">
        <v>2174</v>
      </c>
      <c r="I536" s="3" t="s">
        <v>2173</v>
      </c>
      <c r="J536" s="3" t="s">
        <v>2173</v>
      </c>
      <c r="K536" s="3">
        <v>0.3</v>
      </c>
      <c r="L536" s="3" t="s">
        <v>2173</v>
      </c>
      <c r="M536" s="3" t="s">
        <v>2173</v>
      </c>
      <c r="N536" s="3" t="s">
        <v>737</v>
      </c>
      <c r="O536" s="3">
        <f>SUM(C536:M536)</f>
        <v>99.999999999999986</v>
      </c>
      <c r="R536" s="80" t="s">
        <v>3534</v>
      </c>
      <c r="T536" s="3"/>
      <c r="U536" s="3"/>
    </row>
    <row r="537" spans="1:21" x14ac:dyDescent="0.15">
      <c r="A537">
        <f>A536+1</f>
        <v>26</v>
      </c>
      <c r="B537" s="8" t="s">
        <v>766</v>
      </c>
      <c r="C537" s="3">
        <v>80.84</v>
      </c>
      <c r="D537" s="3">
        <v>18.37</v>
      </c>
      <c r="E537" s="3" t="s">
        <v>2173</v>
      </c>
      <c r="F537" s="3">
        <v>0.43</v>
      </c>
      <c r="G537" s="3" t="s">
        <v>2173</v>
      </c>
      <c r="H537" s="3">
        <v>0.16</v>
      </c>
      <c r="I537" s="3" t="s">
        <v>2173</v>
      </c>
      <c r="J537" s="3" t="s">
        <v>2173</v>
      </c>
      <c r="K537" s="3">
        <v>0.2</v>
      </c>
      <c r="L537" s="3" t="s">
        <v>2173</v>
      </c>
      <c r="M537" s="3" t="s">
        <v>2173</v>
      </c>
      <c r="N537" s="3" t="s">
        <v>737</v>
      </c>
      <c r="O537" s="3">
        <f>SUM(C537:M537)</f>
        <v>100.00000000000001</v>
      </c>
      <c r="R537" s="80" t="s">
        <v>3535</v>
      </c>
      <c r="T537" s="3"/>
      <c r="U537" s="3"/>
    </row>
    <row r="538" spans="1:21" x14ac:dyDescent="0.15">
      <c r="T538" s="3"/>
      <c r="U538" s="3"/>
    </row>
    <row r="539" spans="1:21" x14ac:dyDescent="0.15">
      <c r="A539" t="s">
        <v>767</v>
      </c>
      <c r="T539" s="3"/>
      <c r="U539" s="3"/>
    </row>
    <row r="540" spans="1:21" x14ac:dyDescent="0.15">
      <c r="A540">
        <f>A537+1</f>
        <v>27</v>
      </c>
      <c r="B540" s="8" t="s">
        <v>747</v>
      </c>
      <c r="C540" s="3">
        <v>89.66</v>
      </c>
      <c r="D540" s="3">
        <v>3.23</v>
      </c>
      <c r="E540" s="3" t="s">
        <v>2173</v>
      </c>
      <c r="F540" s="3">
        <v>7.01</v>
      </c>
      <c r="G540" s="3" t="s">
        <v>2173</v>
      </c>
      <c r="H540" s="3" t="s">
        <v>2174</v>
      </c>
      <c r="I540" s="3">
        <v>0.1</v>
      </c>
      <c r="J540" s="3" t="s">
        <v>2173</v>
      </c>
      <c r="K540" s="3" t="s">
        <v>2173</v>
      </c>
      <c r="L540" s="3" t="s">
        <v>2173</v>
      </c>
      <c r="M540" s="3" t="s">
        <v>2173</v>
      </c>
      <c r="N540" s="3" t="s">
        <v>2175</v>
      </c>
      <c r="O540" s="3">
        <f>SUM(C540:M540)</f>
        <v>100</v>
      </c>
      <c r="T540" s="3"/>
      <c r="U540" s="3"/>
    </row>
    <row r="541" spans="1:21" x14ac:dyDescent="0.15">
      <c r="T541" s="3"/>
      <c r="U541" s="3"/>
    </row>
    <row r="542" spans="1:21" x14ac:dyDescent="0.15">
      <c r="A542" s="1" t="s">
        <v>769</v>
      </c>
      <c r="C542" s="2" t="s">
        <v>2161</v>
      </c>
      <c r="D542" s="2" t="s">
        <v>2162</v>
      </c>
      <c r="E542" s="2" t="s">
        <v>2163</v>
      </c>
      <c r="F542" s="2" t="s">
        <v>2164</v>
      </c>
      <c r="G542" s="2" t="s">
        <v>2165</v>
      </c>
      <c r="H542" s="2" t="s">
        <v>2166</v>
      </c>
      <c r="I542" s="2" t="s">
        <v>2167</v>
      </c>
      <c r="J542" s="2" t="s">
        <v>2168</v>
      </c>
      <c r="K542" s="2" t="s">
        <v>2169</v>
      </c>
      <c r="L542" s="2" t="s">
        <v>2170</v>
      </c>
      <c r="M542" s="2" t="s">
        <v>2171</v>
      </c>
      <c r="T542" s="3"/>
      <c r="U542" s="3"/>
    </row>
    <row r="543" spans="1:21" x14ac:dyDescent="0.15">
      <c r="A543" t="s">
        <v>780</v>
      </c>
      <c r="T543" s="3"/>
      <c r="U543" s="3"/>
    </row>
    <row r="544" spans="1:21" x14ac:dyDescent="0.15">
      <c r="A544">
        <v>1</v>
      </c>
      <c r="B544" s="8" t="s">
        <v>770</v>
      </c>
      <c r="C544" s="3">
        <v>89.37</v>
      </c>
      <c r="D544" s="3">
        <v>10.48</v>
      </c>
      <c r="E544" s="3" t="s">
        <v>2173</v>
      </c>
      <c r="F544" s="3" t="s">
        <v>2174</v>
      </c>
      <c r="G544" s="3" t="s">
        <v>2173</v>
      </c>
      <c r="H544" s="3" t="s">
        <v>2174</v>
      </c>
      <c r="I544" s="3" t="s">
        <v>2174</v>
      </c>
      <c r="J544" s="3" t="s">
        <v>2173</v>
      </c>
      <c r="K544" s="3">
        <v>0.15</v>
      </c>
      <c r="L544" s="3" t="s">
        <v>2173</v>
      </c>
      <c r="M544" s="3" t="s">
        <v>2173</v>
      </c>
      <c r="N544" s="3" t="s">
        <v>2175</v>
      </c>
      <c r="O544" s="3">
        <f t="shared" ref="O544:O560" si="25">SUM(C544:M544)</f>
        <v>100.00000000000001</v>
      </c>
      <c r="T544" s="3"/>
      <c r="U544" s="3"/>
    </row>
    <row r="545" spans="1:21" x14ac:dyDescent="0.15">
      <c r="A545">
        <f>A544+1</f>
        <v>2</v>
      </c>
      <c r="B545" s="8" t="s">
        <v>771</v>
      </c>
      <c r="C545" s="3">
        <v>90.1</v>
      </c>
      <c r="D545" s="3">
        <v>9.07</v>
      </c>
      <c r="E545" s="3">
        <v>0.52</v>
      </c>
      <c r="F545" s="3" t="s">
        <v>2174</v>
      </c>
      <c r="G545" s="3" t="s">
        <v>2173</v>
      </c>
      <c r="H545" s="3">
        <v>0.21</v>
      </c>
      <c r="I545" s="3" t="s">
        <v>2174</v>
      </c>
      <c r="J545" s="3" t="s">
        <v>2174</v>
      </c>
      <c r="K545" s="3">
        <v>0.1</v>
      </c>
      <c r="L545" s="3" t="s">
        <v>2174</v>
      </c>
      <c r="M545" s="3" t="s">
        <v>2173</v>
      </c>
      <c r="N545" s="3" t="s">
        <v>2175</v>
      </c>
      <c r="O545" s="3">
        <f t="shared" si="25"/>
        <v>99.999999999999972</v>
      </c>
      <c r="T545" s="3"/>
      <c r="U545" s="3"/>
    </row>
    <row r="546" spans="1:21" x14ac:dyDescent="0.15">
      <c r="A546">
        <f t="shared" ref="A546:A554" si="26">A545+1</f>
        <v>3</v>
      </c>
      <c r="B546" s="8" t="s">
        <v>772</v>
      </c>
      <c r="C546" s="3">
        <v>81.69</v>
      </c>
      <c r="D546" s="3">
        <v>16.38</v>
      </c>
      <c r="E546" s="3" t="s">
        <v>2173</v>
      </c>
      <c r="F546" s="3" t="s">
        <v>2174</v>
      </c>
      <c r="G546" s="3" t="s">
        <v>2173</v>
      </c>
      <c r="H546" s="3" t="s">
        <v>191</v>
      </c>
      <c r="I546" s="3" t="s">
        <v>2174</v>
      </c>
      <c r="J546" s="3" t="s">
        <v>2173</v>
      </c>
      <c r="K546" s="3">
        <v>1.25</v>
      </c>
      <c r="L546" s="3" t="s">
        <v>2173</v>
      </c>
      <c r="M546" s="3" t="s">
        <v>2173</v>
      </c>
      <c r="N546" s="3" t="s">
        <v>788</v>
      </c>
      <c r="O546" s="3">
        <f t="shared" si="25"/>
        <v>99.32</v>
      </c>
      <c r="T546" s="3"/>
      <c r="U546" s="3"/>
    </row>
    <row r="547" spans="1:21" x14ac:dyDescent="0.15">
      <c r="A547">
        <f t="shared" si="26"/>
        <v>4</v>
      </c>
      <c r="B547" s="8" t="s">
        <v>773</v>
      </c>
      <c r="C547" s="3">
        <v>87.43</v>
      </c>
      <c r="D547" s="3">
        <v>12.27</v>
      </c>
      <c r="E547" s="3" t="s">
        <v>2173</v>
      </c>
      <c r="F547" s="3" t="s">
        <v>2174</v>
      </c>
      <c r="G547" s="3" t="s">
        <v>2173</v>
      </c>
      <c r="H547" s="3" t="s">
        <v>2174</v>
      </c>
      <c r="I547" s="3" t="s">
        <v>2174</v>
      </c>
      <c r="J547" s="3" t="s">
        <v>2173</v>
      </c>
      <c r="K547" s="3">
        <v>0.3</v>
      </c>
      <c r="L547" s="3" t="s">
        <v>2173</v>
      </c>
      <c r="M547" s="3" t="s">
        <v>2173</v>
      </c>
      <c r="N547" s="3" t="s">
        <v>2175</v>
      </c>
      <c r="O547" s="3">
        <f t="shared" si="25"/>
        <v>100</v>
      </c>
      <c r="T547" s="3"/>
      <c r="U547" s="3"/>
    </row>
    <row r="548" spans="1:21" x14ac:dyDescent="0.15">
      <c r="A548">
        <f t="shared" si="26"/>
        <v>5</v>
      </c>
      <c r="B548" s="8" t="s">
        <v>774</v>
      </c>
      <c r="C548" s="3">
        <v>86.52</v>
      </c>
      <c r="D548" s="3">
        <v>9.1300000000000008</v>
      </c>
      <c r="E548" s="3" t="s">
        <v>2173</v>
      </c>
      <c r="F548" s="3">
        <v>4.22</v>
      </c>
      <c r="G548" s="3" t="s">
        <v>2173</v>
      </c>
      <c r="H548" s="3" t="s">
        <v>2174</v>
      </c>
      <c r="I548" s="3" t="s">
        <v>2173</v>
      </c>
      <c r="J548" s="3" t="s">
        <v>2173</v>
      </c>
      <c r="K548" s="3">
        <v>0.13</v>
      </c>
      <c r="L548" s="3" t="s">
        <v>2173</v>
      </c>
      <c r="M548" s="3" t="s">
        <v>2173</v>
      </c>
      <c r="N548" s="3" t="s">
        <v>2175</v>
      </c>
      <c r="O548" s="3">
        <f t="shared" si="25"/>
        <v>99.999999999999986</v>
      </c>
      <c r="T548" s="3"/>
      <c r="U548" s="3"/>
    </row>
    <row r="549" spans="1:21" x14ac:dyDescent="0.15">
      <c r="A549">
        <f t="shared" si="26"/>
        <v>6</v>
      </c>
      <c r="B549" s="8" t="s">
        <v>775</v>
      </c>
      <c r="C549" s="3">
        <v>95.39</v>
      </c>
      <c r="D549" s="3">
        <v>14.51</v>
      </c>
      <c r="E549" s="3" t="s">
        <v>2174</v>
      </c>
      <c r="F549" s="3" t="s">
        <v>2173</v>
      </c>
      <c r="G549" s="3" t="s">
        <v>2173</v>
      </c>
      <c r="H549" s="3" t="s">
        <v>2174</v>
      </c>
      <c r="I549" s="3" t="s">
        <v>2173</v>
      </c>
      <c r="J549" s="3" t="s">
        <v>2173</v>
      </c>
      <c r="K549" s="3">
        <v>0.1</v>
      </c>
      <c r="L549" s="3" t="s">
        <v>2173</v>
      </c>
      <c r="M549" s="3" t="s">
        <v>2173</v>
      </c>
      <c r="N549" s="3" t="s">
        <v>2175</v>
      </c>
      <c r="O549" s="3">
        <f t="shared" si="25"/>
        <v>110</v>
      </c>
      <c r="T549" s="3"/>
      <c r="U549" s="3"/>
    </row>
    <row r="550" spans="1:21" x14ac:dyDescent="0.15">
      <c r="A550">
        <f t="shared" si="26"/>
        <v>7</v>
      </c>
      <c r="B550" s="8" t="s">
        <v>776</v>
      </c>
      <c r="C550" s="3">
        <v>92.65</v>
      </c>
      <c r="D550" s="3">
        <v>7.1</v>
      </c>
      <c r="E550" s="3" t="s">
        <v>2174</v>
      </c>
      <c r="F550" s="3" t="s">
        <v>2174</v>
      </c>
      <c r="G550" s="3" t="s">
        <v>2173</v>
      </c>
      <c r="H550" s="3" t="s">
        <v>2174</v>
      </c>
      <c r="I550" s="3" t="s">
        <v>2174</v>
      </c>
      <c r="J550" s="3" t="s">
        <v>2173</v>
      </c>
      <c r="K550" s="3">
        <v>0.25</v>
      </c>
      <c r="L550" s="3" t="s">
        <v>2173</v>
      </c>
      <c r="M550" s="3" t="s">
        <v>2173</v>
      </c>
      <c r="N550" s="3" t="s">
        <v>2175</v>
      </c>
      <c r="O550" s="3">
        <f t="shared" si="25"/>
        <v>100</v>
      </c>
      <c r="T550" s="3"/>
      <c r="U550" s="3"/>
    </row>
    <row r="551" spans="1:21" x14ac:dyDescent="0.15">
      <c r="A551">
        <f t="shared" si="26"/>
        <v>8</v>
      </c>
      <c r="B551" s="8" t="s">
        <v>777</v>
      </c>
      <c r="C551" s="3">
        <v>89.48</v>
      </c>
      <c r="D551" s="3">
        <v>10</v>
      </c>
      <c r="E551" s="3" t="s">
        <v>2173</v>
      </c>
      <c r="F551" s="3">
        <v>7.0000000000000007E-2</v>
      </c>
      <c r="G551" s="3" t="s">
        <v>2173</v>
      </c>
      <c r="H551" s="3" t="s">
        <v>2174</v>
      </c>
      <c r="I551" s="3" t="s">
        <v>2174</v>
      </c>
      <c r="J551" s="3" t="s">
        <v>2173</v>
      </c>
      <c r="K551" s="3">
        <v>0.45</v>
      </c>
      <c r="L551" s="3" t="s">
        <v>2173</v>
      </c>
      <c r="M551" s="3" t="s">
        <v>2173</v>
      </c>
      <c r="N551" s="3" t="s">
        <v>2175</v>
      </c>
      <c r="O551" s="3">
        <f t="shared" si="25"/>
        <v>100</v>
      </c>
      <c r="T551" s="3"/>
      <c r="U551" s="3"/>
    </row>
    <row r="552" spans="1:21" x14ac:dyDescent="0.15">
      <c r="A552">
        <f t="shared" si="26"/>
        <v>9</v>
      </c>
      <c r="B552" s="8" t="s">
        <v>778</v>
      </c>
      <c r="C552" s="3">
        <v>82.76</v>
      </c>
      <c r="D552" s="3">
        <v>3.4</v>
      </c>
      <c r="E552" s="3">
        <v>13.31</v>
      </c>
      <c r="F552" s="3">
        <v>0.19</v>
      </c>
      <c r="G552" s="3" t="s">
        <v>2173</v>
      </c>
      <c r="H552" s="3" t="s">
        <v>2174</v>
      </c>
      <c r="I552" s="3" t="s">
        <v>2173</v>
      </c>
      <c r="J552" s="3" t="s">
        <v>2173</v>
      </c>
      <c r="K552" s="3">
        <v>0.34</v>
      </c>
      <c r="L552" s="3" t="s">
        <v>2173</v>
      </c>
      <c r="M552" s="3" t="s">
        <v>2173</v>
      </c>
      <c r="N552" s="3" t="s">
        <v>2175</v>
      </c>
      <c r="O552" s="3">
        <f t="shared" si="25"/>
        <v>100.00000000000001</v>
      </c>
      <c r="T552" s="3"/>
      <c r="U552" s="3"/>
    </row>
    <row r="553" spans="1:21" x14ac:dyDescent="0.15">
      <c r="A553">
        <f t="shared" si="26"/>
        <v>10</v>
      </c>
      <c r="B553" s="8" t="s">
        <v>773</v>
      </c>
      <c r="C553" s="3">
        <v>84.87</v>
      </c>
      <c r="D553" s="3">
        <v>4.3600000000000003</v>
      </c>
      <c r="E553" s="3">
        <v>10.119999999999999</v>
      </c>
      <c r="F553" s="3">
        <v>0.21</v>
      </c>
      <c r="G553" s="3" t="s">
        <v>2173</v>
      </c>
      <c r="H553" s="3" t="s">
        <v>2174</v>
      </c>
      <c r="I553" s="3" t="s">
        <v>2173</v>
      </c>
      <c r="J553" s="3" t="s">
        <v>2173</v>
      </c>
      <c r="K553" s="3">
        <v>0.44</v>
      </c>
      <c r="L553" s="3" t="s">
        <v>2174</v>
      </c>
      <c r="M553" s="3" t="s">
        <v>2173</v>
      </c>
      <c r="N553" s="3" t="s">
        <v>2175</v>
      </c>
      <c r="O553" s="3">
        <f t="shared" si="25"/>
        <v>100</v>
      </c>
      <c r="T553" s="3"/>
      <c r="U553" s="3"/>
    </row>
    <row r="554" spans="1:21" x14ac:dyDescent="0.15">
      <c r="A554">
        <f t="shared" si="26"/>
        <v>11</v>
      </c>
      <c r="B554" s="8" t="s">
        <v>779</v>
      </c>
      <c r="C554" s="3">
        <v>76.599999999999994</v>
      </c>
      <c r="D554" s="3">
        <v>21.72</v>
      </c>
      <c r="E554" s="3" t="s">
        <v>2173</v>
      </c>
      <c r="F554" s="3">
        <v>1.3</v>
      </c>
      <c r="G554" s="3" t="s">
        <v>2173</v>
      </c>
      <c r="H554" s="3" t="s">
        <v>2174</v>
      </c>
      <c r="I554" s="3" t="s">
        <v>2174</v>
      </c>
      <c r="J554" s="3" t="s">
        <v>2173</v>
      </c>
      <c r="K554" s="3">
        <v>0.38</v>
      </c>
      <c r="L554" s="3" t="s">
        <v>2173</v>
      </c>
      <c r="M554" s="3" t="s">
        <v>2173</v>
      </c>
      <c r="N554" s="3" t="s">
        <v>2175</v>
      </c>
      <c r="O554" s="3">
        <f t="shared" si="25"/>
        <v>99.999999999999986</v>
      </c>
      <c r="T554" s="3"/>
      <c r="U554" s="3"/>
    </row>
    <row r="555" spans="1:21" x14ac:dyDescent="0.15">
      <c r="A555" t="s">
        <v>781</v>
      </c>
      <c r="T555" s="3"/>
      <c r="U555" s="3"/>
    </row>
    <row r="556" spans="1:21" x14ac:dyDescent="0.15">
      <c r="A556">
        <f>A554+1</f>
        <v>12</v>
      </c>
      <c r="B556" s="8" t="s">
        <v>787</v>
      </c>
      <c r="C556" s="3">
        <v>89.98</v>
      </c>
      <c r="D556" s="3">
        <v>9</v>
      </c>
      <c r="E556" s="3" t="s">
        <v>2173</v>
      </c>
      <c r="F556" s="3">
        <v>0.55000000000000004</v>
      </c>
      <c r="G556" s="3" t="s">
        <v>2173</v>
      </c>
      <c r="H556" s="3" t="s">
        <v>2174</v>
      </c>
      <c r="I556" s="3" t="s">
        <v>2174</v>
      </c>
      <c r="J556" s="3" t="s">
        <v>2174</v>
      </c>
      <c r="K556" s="3">
        <v>0.34</v>
      </c>
      <c r="L556" s="3">
        <v>0.13</v>
      </c>
      <c r="M556" s="3" t="s">
        <v>2173</v>
      </c>
      <c r="N556" s="3" t="s">
        <v>2175</v>
      </c>
      <c r="O556" s="3">
        <f t="shared" si="25"/>
        <v>100</v>
      </c>
      <c r="T556" s="3"/>
      <c r="U556" s="3"/>
    </row>
    <row r="557" spans="1:21" x14ac:dyDescent="0.15">
      <c r="A557">
        <f>A556+1</f>
        <v>13</v>
      </c>
      <c r="B557" s="8" t="s">
        <v>786</v>
      </c>
      <c r="C557" s="3">
        <v>90.96</v>
      </c>
      <c r="D557" s="3">
        <v>8.77</v>
      </c>
      <c r="E557" s="3" t="s">
        <v>2173</v>
      </c>
      <c r="F557" s="3" t="s">
        <v>2174</v>
      </c>
      <c r="G557" s="3" t="s">
        <v>2173</v>
      </c>
      <c r="H557" s="3" t="s">
        <v>2174</v>
      </c>
      <c r="I557" s="3" t="s">
        <v>2174</v>
      </c>
      <c r="J557" s="3" t="s">
        <v>2173</v>
      </c>
      <c r="K557" s="3">
        <v>0.27</v>
      </c>
      <c r="L557" s="3" t="s">
        <v>2173</v>
      </c>
      <c r="M557" s="3" t="s">
        <v>2174</v>
      </c>
      <c r="N557" s="3" t="s">
        <v>2175</v>
      </c>
      <c r="O557" s="3">
        <f t="shared" si="25"/>
        <v>99.999999999999986</v>
      </c>
      <c r="T557" s="3"/>
      <c r="U557" s="3"/>
    </row>
    <row r="558" spans="1:21" x14ac:dyDescent="0.15">
      <c r="A558">
        <f>A557+1</f>
        <v>14</v>
      </c>
      <c r="B558" s="8" t="s">
        <v>785</v>
      </c>
      <c r="C558" s="3">
        <v>90.34</v>
      </c>
      <c r="D558" s="3">
        <v>9.43</v>
      </c>
      <c r="E558" s="3" t="s">
        <v>2173</v>
      </c>
      <c r="F558" s="3" t="s">
        <v>2173</v>
      </c>
      <c r="G558" s="3" t="s">
        <v>2173</v>
      </c>
      <c r="H558" s="3" t="s">
        <v>191</v>
      </c>
      <c r="I558" s="3">
        <v>8.1000000000000003E-2</v>
      </c>
      <c r="J558" s="3" t="s">
        <v>2173</v>
      </c>
      <c r="K558" s="3">
        <v>0.15</v>
      </c>
      <c r="L558" s="3" t="s">
        <v>2173</v>
      </c>
      <c r="M558" s="3" t="s">
        <v>2173</v>
      </c>
      <c r="N558" s="3" t="s">
        <v>2175</v>
      </c>
      <c r="O558" s="3">
        <f t="shared" si="25"/>
        <v>100.00100000000002</v>
      </c>
      <c r="T558" s="3"/>
      <c r="U558" s="3"/>
    </row>
    <row r="559" spans="1:21" x14ac:dyDescent="0.15">
      <c r="A559" t="s">
        <v>782</v>
      </c>
      <c r="T559" s="3"/>
      <c r="U559" s="3"/>
    </row>
    <row r="560" spans="1:21" x14ac:dyDescent="0.15">
      <c r="A560">
        <f>A558+1</f>
        <v>15</v>
      </c>
      <c r="B560" s="8" t="s">
        <v>783</v>
      </c>
      <c r="C560" s="3">
        <v>93.45</v>
      </c>
      <c r="D560" s="3">
        <v>6.04</v>
      </c>
      <c r="E560" s="3" t="s">
        <v>789</v>
      </c>
      <c r="F560" s="3" t="s">
        <v>2174</v>
      </c>
      <c r="G560" s="3" t="s">
        <v>789</v>
      </c>
      <c r="H560" s="3" t="s">
        <v>2174</v>
      </c>
      <c r="I560" s="3">
        <v>0.22</v>
      </c>
      <c r="J560" s="3" t="s">
        <v>789</v>
      </c>
      <c r="K560" s="3">
        <v>0.28999999999999998</v>
      </c>
      <c r="L560" s="3" t="s">
        <v>789</v>
      </c>
      <c r="M560" s="3" t="s">
        <v>2174</v>
      </c>
      <c r="N560" s="3" t="s">
        <v>2175</v>
      </c>
      <c r="O560" s="3">
        <f t="shared" si="25"/>
        <v>100.00000000000001</v>
      </c>
      <c r="T560" s="3"/>
      <c r="U560" s="3"/>
    </row>
    <row r="561" spans="1:21" x14ac:dyDescent="0.15">
      <c r="A561">
        <v>16</v>
      </c>
      <c r="B561" s="8" t="s">
        <v>784</v>
      </c>
      <c r="C561" s="3" t="s">
        <v>790</v>
      </c>
      <c r="N561" s="3" t="s">
        <v>2175</v>
      </c>
      <c r="T561" s="3"/>
      <c r="U561" s="3"/>
    </row>
    <row r="562" spans="1:21" x14ac:dyDescent="0.15">
      <c r="A562" t="s">
        <v>791</v>
      </c>
      <c r="T562" s="3"/>
      <c r="U562" s="3"/>
    </row>
    <row r="563" spans="1:21" x14ac:dyDescent="0.15">
      <c r="A563" t="s">
        <v>792</v>
      </c>
      <c r="B563" s="8" t="s">
        <v>794</v>
      </c>
      <c r="C563" s="3">
        <v>90.59</v>
      </c>
      <c r="D563" s="3" t="s">
        <v>789</v>
      </c>
      <c r="E563" s="3">
        <v>8.1</v>
      </c>
      <c r="F563" s="3" t="s">
        <v>2174</v>
      </c>
      <c r="G563" s="3" t="s">
        <v>789</v>
      </c>
      <c r="H563" s="3">
        <v>1.31</v>
      </c>
      <c r="I563" s="3" t="s">
        <v>2174</v>
      </c>
      <c r="J563" s="3" t="s">
        <v>789</v>
      </c>
      <c r="K563" s="3" t="s">
        <v>789</v>
      </c>
      <c r="L563" s="3" t="s">
        <v>789</v>
      </c>
      <c r="M563" s="3" t="s">
        <v>789</v>
      </c>
      <c r="N563" s="3" t="s">
        <v>2175</v>
      </c>
      <c r="O563" s="3">
        <f t="shared" ref="O563:O568" si="27">SUM(C563:M563)</f>
        <v>100</v>
      </c>
      <c r="T563" s="3"/>
      <c r="U563" s="3"/>
    </row>
    <row r="564" spans="1:21" x14ac:dyDescent="0.15">
      <c r="A564" t="s">
        <v>793</v>
      </c>
      <c r="B564" s="8" t="s">
        <v>795</v>
      </c>
      <c r="C564" s="3">
        <v>98.64</v>
      </c>
      <c r="D564" s="3" t="s">
        <v>2174</v>
      </c>
      <c r="E564" s="3" t="s">
        <v>789</v>
      </c>
      <c r="F564" s="3" t="s">
        <v>789</v>
      </c>
      <c r="G564" s="3" t="s">
        <v>789</v>
      </c>
      <c r="H564" s="3">
        <v>1.28</v>
      </c>
      <c r="I564" s="3">
        <v>0.08</v>
      </c>
      <c r="J564" s="3" t="s">
        <v>789</v>
      </c>
      <c r="K564" s="3" t="s">
        <v>789</v>
      </c>
      <c r="L564" s="3" t="s">
        <v>789</v>
      </c>
      <c r="M564" s="3" t="s">
        <v>789</v>
      </c>
      <c r="N564" s="3" t="s">
        <v>2175</v>
      </c>
      <c r="O564" s="3">
        <f t="shared" si="27"/>
        <v>100</v>
      </c>
      <c r="T564" s="3"/>
      <c r="U564" s="3"/>
    </row>
    <row r="565" spans="1:21" x14ac:dyDescent="0.15">
      <c r="A565">
        <v>18</v>
      </c>
      <c r="B565" s="8" t="s">
        <v>796</v>
      </c>
      <c r="C565" s="3">
        <v>90.67</v>
      </c>
      <c r="D565" s="3">
        <v>3.34</v>
      </c>
      <c r="E565" s="3" t="s">
        <v>2174</v>
      </c>
      <c r="F565" s="3">
        <v>5.89</v>
      </c>
      <c r="G565" s="3" t="s">
        <v>789</v>
      </c>
      <c r="H565" s="3" t="s">
        <v>2174</v>
      </c>
      <c r="I565" s="3">
        <v>0.1</v>
      </c>
      <c r="J565" s="3" t="s">
        <v>789</v>
      </c>
      <c r="K565" s="3" t="s">
        <v>2174</v>
      </c>
      <c r="L565" s="3" t="s">
        <v>789</v>
      </c>
      <c r="M565" s="3" t="s">
        <v>789</v>
      </c>
      <c r="N565" s="3" t="s">
        <v>2175</v>
      </c>
      <c r="O565" s="3">
        <f t="shared" si="27"/>
        <v>100</v>
      </c>
      <c r="T565" s="3"/>
      <c r="U565" s="3"/>
    </row>
    <row r="566" spans="1:21" x14ac:dyDescent="0.15">
      <c r="A566">
        <f>A565+1</f>
        <v>19</v>
      </c>
      <c r="B566" s="8" t="s">
        <v>797</v>
      </c>
      <c r="C566" s="3">
        <v>91.92</v>
      </c>
      <c r="D566" s="3">
        <v>0.7</v>
      </c>
      <c r="E566" s="3" t="s">
        <v>2174</v>
      </c>
      <c r="F566" s="3">
        <v>6.55</v>
      </c>
      <c r="G566" s="3" t="s">
        <v>789</v>
      </c>
      <c r="H566" s="3" t="s">
        <v>2174</v>
      </c>
      <c r="I566" s="3">
        <v>0.83</v>
      </c>
      <c r="J566" s="3" t="s">
        <v>789</v>
      </c>
      <c r="K566" s="3" t="s">
        <v>2174</v>
      </c>
      <c r="L566" s="3" t="s">
        <v>789</v>
      </c>
      <c r="M566" s="3" t="s">
        <v>789</v>
      </c>
      <c r="N566" s="3" t="s">
        <v>2175</v>
      </c>
      <c r="O566" s="3">
        <f t="shared" si="27"/>
        <v>100</v>
      </c>
      <c r="T566" s="3"/>
      <c r="U566" s="3"/>
    </row>
    <row r="567" spans="1:21" x14ac:dyDescent="0.15">
      <c r="A567">
        <f>A566+1</f>
        <v>20</v>
      </c>
      <c r="B567" s="8" t="s">
        <v>797</v>
      </c>
      <c r="C567" s="3">
        <v>93.66</v>
      </c>
      <c r="D567" s="3">
        <v>0.68</v>
      </c>
      <c r="E567" s="3" t="s">
        <v>789</v>
      </c>
      <c r="F567" s="3">
        <v>4.41</v>
      </c>
      <c r="G567" s="3" t="s">
        <v>789</v>
      </c>
      <c r="H567" s="3">
        <v>0.88</v>
      </c>
      <c r="I567" s="3">
        <v>0.37</v>
      </c>
      <c r="J567" s="3" t="s">
        <v>2174</v>
      </c>
      <c r="K567" s="3" t="s">
        <v>2174</v>
      </c>
      <c r="L567" s="3" t="s">
        <v>789</v>
      </c>
      <c r="M567" s="3" t="s">
        <v>789</v>
      </c>
      <c r="N567" s="3" t="s">
        <v>2175</v>
      </c>
      <c r="O567" s="3">
        <f t="shared" si="27"/>
        <v>100</v>
      </c>
      <c r="T567" s="3"/>
      <c r="U567" s="3"/>
    </row>
    <row r="568" spans="1:21" x14ac:dyDescent="0.15">
      <c r="A568">
        <f>A567+1</f>
        <v>21</v>
      </c>
      <c r="B568" s="8" t="s">
        <v>797</v>
      </c>
      <c r="C568" s="3">
        <v>93.94</v>
      </c>
      <c r="D568" s="3">
        <v>2.48</v>
      </c>
      <c r="E568" s="3">
        <v>2.12</v>
      </c>
      <c r="F568" s="3">
        <v>0.97</v>
      </c>
      <c r="G568" s="3" t="s">
        <v>789</v>
      </c>
      <c r="H568" s="3" t="s">
        <v>2174</v>
      </c>
      <c r="I568" s="3">
        <v>0.41</v>
      </c>
      <c r="J568" s="3" t="s">
        <v>789</v>
      </c>
      <c r="K568" s="3">
        <v>0.08</v>
      </c>
      <c r="L568" s="3" t="s">
        <v>789</v>
      </c>
      <c r="M568" s="3" t="s">
        <v>2174</v>
      </c>
      <c r="N568" s="3" t="s">
        <v>2175</v>
      </c>
      <c r="O568" s="3">
        <f t="shared" si="27"/>
        <v>100</v>
      </c>
      <c r="T568" s="3"/>
      <c r="U568" s="3"/>
    </row>
    <row r="569" spans="1:21" x14ac:dyDescent="0.15">
      <c r="A569">
        <f>A568+1</f>
        <v>22</v>
      </c>
      <c r="B569" s="8" t="s">
        <v>798</v>
      </c>
      <c r="C569" s="3">
        <v>92.14</v>
      </c>
      <c r="D569" s="3">
        <v>6.8</v>
      </c>
      <c r="E569" s="3" t="s">
        <v>789</v>
      </c>
      <c r="F569" s="3">
        <v>0.73</v>
      </c>
      <c r="G569" s="3" t="s">
        <v>789</v>
      </c>
      <c r="H569" s="3" t="s">
        <v>2174</v>
      </c>
      <c r="I569" s="3" t="s">
        <v>2174</v>
      </c>
      <c r="J569" s="3" t="s">
        <v>2174</v>
      </c>
      <c r="K569" s="3">
        <v>0.33</v>
      </c>
      <c r="L569" s="3" t="s">
        <v>789</v>
      </c>
      <c r="M569" s="3" t="s">
        <v>789</v>
      </c>
      <c r="N569" s="3" t="s">
        <v>2175</v>
      </c>
      <c r="O569" s="3">
        <f>SUM(C569:M569)</f>
        <v>100</v>
      </c>
      <c r="T569" s="3"/>
      <c r="U569" s="3"/>
    </row>
    <row r="570" spans="1:21" x14ac:dyDescent="0.15">
      <c r="A570" t="s">
        <v>803</v>
      </c>
      <c r="P570" s="3" t="s">
        <v>2307</v>
      </c>
      <c r="T570" s="3"/>
      <c r="U570" s="3"/>
    </row>
    <row r="571" spans="1:21" x14ac:dyDescent="0.15">
      <c r="A571">
        <f>A569+1</f>
        <v>23</v>
      </c>
      <c r="B571" s="8" t="s">
        <v>800</v>
      </c>
      <c r="C571" s="3">
        <v>8.16</v>
      </c>
      <c r="D571" s="3" t="s">
        <v>2173</v>
      </c>
      <c r="E571" s="3" t="s">
        <v>2173</v>
      </c>
      <c r="F571" s="3" t="s">
        <v>2173</v>
      </c>
      <c r="G571" s="3">
        <v>85.92</v>
      </c>
      <c r="H571" s="3" t="s">
        <v>789</v>
      </c>
      <c r="I571" s="3" t="s">
        <v>789</v>
      </c>
      <c r="J571" s="3" t="s">
        <v>789</v>
      </c>
      <c r="K571" s="3" t="s">
        <v>789</v>
      </c>
      <c r="L571" s="3" t="s">
        <v>789</v>
      </c>
      <c r="M571" s="3" t="s">
        <v>789</v>
      </c>
      <c r="N571" s="3" t="s">
        <v>2175</v>
      </c>
      <c r="O571" s="3">
        <f>SUM(C571:M571)</f>
        <v>94.08</v>
      </c>
      <c r="P571" s="3">
        <v>5.92</v>
      </c>
      <c r="T571" s="3"/>
      <c r="U571" s="3"/>
    </row>
    <row r="572" spans="1:21" x14ac:dyDescent="0.15">
      <c r="A572">
        <f>A571+1</f>
        <v>24</v>
      </c>
      <c r="B572" s="8" t="s">
        <v>777</v>
      </c>
      <c r="C572" s="3">
        <v>85.86</v>
      </c>
      <c r="D572" s="3">
        <v>13.87</v>
      </c>
      <c r="E572" s="3" t="s">
        <v>2173</v>
      </c>
      <c r="F572" s="3" t="s">
        <v>2174</v>
      </c>
      <c r="G572" s="3" t="s">
        <v>2173</v>
      </c>
      <c r="H572" s="3" t="s">
        <v>2174</v>
      </c>
      <c r="I572" s="3">
        <v>0.27</v>
      </c>
      <c r="J572" s="3" t="s">
        <v>789</v>
      </c>
      <c r="K572" s="3" t="s">
        <v>2174</v>
      </c>
      <c r="L572" s="3" t="s">
        <v>789</v>
      </c>
      <c r="M572" s="3" t="s">
        <v>789</v>
      </c>
      <c r="N572" s="3" t="s">
        <v>2175</v>
      </c>
      <c r="O572" s="3">
        <f t="shared" ref="O572:O581" si="28">SUM(C572:M572)</f>
        <v>100</v>
      </c>
      <c r="T572" s="3"/>
      <c r="U572" s="3"/>
    </row>
    <row r="573" spans="1:21" x14ac:dyDescent="0.15">
      <c r="A573">
        <f>A572+1</f>
        <v>25</v>
      </c>
      <c r="B573" s="8" t="s">
        <v>801</v>
      </c>
      <c r="C573" s="3">
        <v>78.239999999999995</v>
      </c>
      <c r="D573" s="3">
        <v>16.260000000000002</v>
      </c>
      <c r="E573" s="3" t="s">
        <v>2173</v>
      </c>
      <c r="F573" s="3">
        <v>5.2</v>
      </c>
      <c r="G573" s="3" t="s">
        <v>2173</v>
      </c>
      <c r="H573" s="3" t="s">
        <v>2174</v>
      </c>
      <c r="I573" s="3">
        <v>0.3</v>
      </c>
      <c r="J573" s="3" t="s">
        <v>789</v>
      </c>
      <c r="K573" s="3" t="s">
        <v>2174</v>
      </c>
      <c r="L573" s="3" t="s">
        <v>789</v>
      </c>
      <c r="M573" s="3" t="s">
        <v>789</v>
      </c>
      <c r="N573" s="3" t="s">
        <v>2175</v>
      </c>
      <c r="O573" s="3">
        <f t="shared" si="28"/>
        <v>100</v>
      </c>
      <c r="T573" s="3"/>
      <c r="U573" s="3"/>
    </row>
    <row r="574" spans="1:21" x14ac:dyDescent="0.15">
      <c r="A574">
        <f>A573+1</f>
        <v>26</v>
      </c>
      <c r="B574" s="8" t="s">
        <v>802</v>
      </c>
      <c r="C574" s="3">
        <v>78.66</v>
      </c>
      <c r="D574" s="3">
        <v>14.01</v>
      </c>
      <c r="E574" s="3" t="s">
        <v>2173</v>
      </c>
      <c r="F574" s="3">
        <v>7.21</v>
      </c>
      <c r="G574" s="3" t="s">
        <v>2173</v>
      </c>
      <c r="H574" s="3" t="s">
        <v>2174</v>
      </c>
      <c r="I574" s="3" t="s">
        <v>2174</v>
      </c>
      <c r="J574" s="3" t="s">
        <v>789</v>
      </c>
      <c r="K574" s="3">
        <v>0.12</v>
      </c>
      <c r="L574" s="3" t="s">
        <v>789</v>
      </c>
      <c r="M574" s="3" t="s">
        <v>2174</v>
      </c>
      <c r="N574" s="3" t="s">
        <v>2175</v>
      </c>
      <c r="O574" s="3">
        <f t="shared" si="28"/>
        <v>100</v>
      </c>
      <c r="T574" s="3"/>
      <c r="U574" s="3"/>
    </row>
    <row r="575" spans="1:21" x14ac:dyDescent="0.15">
      <c r="A575">
        <f>A574+1</f>
        <v>27</v>
      </c>
      <c r="B575" s="8" t="s">
        <v>777</v>
      </c>
      <c r="C575" s="3">
        <v>96.25</v>
      </c>
      <c r="D575" s="3">
        <v>2.62</v>
      </c>
      <c r="E575" s="3" t="s">
        <v>2173</v>
      </c>
      <c r="F575" s="3">
        <v>1</v>
      </c>
      <c r="G575" s="3" t="s">
        <v>2173</v>
      </c>
      <c r="H575" s="3" t="s">
        <v>2174</v>
      </c>
      <c r="I575" s="3">
        <v>0.13</v>
      </c>
      <c r="J575" s="3" t="s">
        <v>789</v>
      </c>
      <c r="K575" s="3" t="s">
        <v>2174</v>
      </c>
      <c r="L575" s="3" t="s">
        <v>789</v>
      </c>
      <c r="M575" s="3" t="s">
        <v>2174</v>
      </c>
      <c r="N575" s="3" t="s">
        <v>2175</v>
      </c>
      <c r="O575" s="3">
        <f t="shared" si="28"/>
        <v>100</v>
      </c>
      <c r="T575" s="3"/>
      <c r="U575" s="3"/>
    </row>
    <row r="576" spans="1:21" x14ac:dyDescent="0.15">
      <c r="A576">
        <f>A575+1</f>
        <v>28</v>
      </c>
      <c r="B576" s="8" t="s">
        <v>799</v>
      </c>
      <c r="C576" s="3">
        <v>90.89</v>
      </c>
      <c r="D576" s="3">
        <v>8.9</v>
      </c>
      <c r="E576" s="3" t="s">
        <v>2174</v>
      </c>
      <c r="F576" s="3" t="s">
        <v>2174</v>
      </c>
      <c r="G576" s="3" t="s">
        <v>2173</v>
      </c>
      <c r="H576" s="3">
        <v>0.13</v>
      </c>
      <c r="I576" s="3">
        <v>0.08</v>
      </c>
      <c r="J576" s="3" t="s">
        <v>789</v>
      </c>
      <c r="K576" s="3" t="s">
        <v>2174</v>
      </c>
      <c r="L576" s="3" t="s">
        <v>789</v>
      </c>
      <c r="M576" s="3" t="s">
        <v>789</v>
      </c>
      <c r="N576" s="3" t="s">
        <v>2175</v>
      </c>
      <c r="O576" s="3">
        <f t="shared" si="28"/>
        <v>100</v>
      </c>
      <c r="T576" s="3"/>
      <c r="U576" s="3"/>
    </row>
    <row r="577" spans="1:21" x14ac:dyDescent="0.15">
      <c r="A577" t="s">
        <v>804</v>
      </c>
      <c r="T577" s="3"/>
      <c r="U577" s="3"/>
    </row>
    <row r="578" spans="1:21" x14ac:dyDescent="0.15">
      <c r="A578">
        <f>A576+1</f>
        <v>29</v>
      </c>
      <c r="B578" s="8" t="s">
        <v>805</v>
      </c>
      <c r="C578" s="3">
        <v>91.36</v>
      </c>
      <c r="D578" s="3">
        <v>8.64</v>
      </c>
      <c r="E578" s="3" t="s">
        <v>2173</v>
      </c>
      <c r="F578" s="3" t="s">
        <v>2173</v>
      </c>
      <c r="G578" s="3" t="s">
        <v>2173</v>
      </c>
      <c r="H578" s="3" t="s">
        <v>2174</v>
      </c>
      <c r="I578" s="3" t="s">
        <v>2173</v>
      </c>
      <c r="J578" s="3" t="s">
        <v>2173</v>
      </c>
      <c r="K578" s="3" t="s">
        <v>2174</v>
      </c>
      <c r="L578" s="3" t="s">
        <v>789</v>
      </c>
      <c r="M578" s="3" t="s">
        <v>789</v>
      </c>
      <c r="N578" s="3" t="s">
        <v>2175</v>
      </c>
      <c r="O578" s="3">
        <f t="shared" si="28"/>
        <v>100</v>
      </c>
      <c r="T578" s="3"/>
      <c r="U578" s="3"/>
    </row>
    <row r="579" spans="1:21" x14ac:dyDescent="0.15">
      <c r="A579">
        <f t="shared" ref="A579:A587" si="29">A578+1</f>
        <v>30</v>
      </c>
      <c r="B579" s="8" t="s">
        <v>806</v>
      </c>
      <c r="C579" s="3">
        <v>61.77</v>
      </c>
      <c r="D579" s="3">
        <v>3.96</v>
      </c>
      <c r="E579" s="3" t="s">
        <v>2173</v>
      </c>
      <c r="F579" s="3" t="s">
        <v>2173</v>
      </c>
      <c r="G579" s="3">
        <v>33.82</v>
      </c>
      <c r="H579" s="3">
        <v>0.09</v>
      </c>
      <c r="I579" s="3">
        <v>0.13</v>
      </c>
      <c r="J579" s="3" t="s">
        <v>2173</v>
      </c>
      <c r="K579" s="3">
        <v>0.23</v>
      </c>
      <c r="L579" s="3" t="s">
        <v>789</v>
      </c>
      <c r="M579" s="3" t="s">
        <v>789</v>
      </c>
      <c r="N579" s="3" t="s">
        <v>2175</v>
      </c>
      <c r="O579" s="3">
        <f t="shared" si="28"/>
        <v>100.00000000000001</v>
      </c>
      <c r="T579" s="3"/>
      <c r="U579" s="3"/>
    </row>
    <row r="580" spans="1:21" x14ac:dyDescent="0.15">
      <c r="A580">
        <f t="shared" si="29"/>
        <v>31</v>
      </c>
      <c r="B580" s="8" t="s">
        <v>807</v>
      </c>
      <c r="C580" s="3">
        <v>93.68</v>
      </c>
      <c r="D580" s="3">
        <v>4.71</v>
      </c>
      <c r="E580" s="3" t="s">
        <v>2173</v>
      </c>
      <c r="F580" s="3">
        <v>1.36</v>
      </c>
      <c r="G580" s="3" t="s">
        <v>2173</v>
      </c>
      <c r="H580" s="3" t="s">
        <v>2174</v>
      </c>
      <c r="I580" s="3">
        <v>0.13</v>
      </c>
      <c r="J580" s="3" t="s">
        <v>2173</v>
      </c>
      <c r="K580" s="3">
        <v>0.12</v>
      </c>
      <c r="L580" s="3" t="s">
        <v>789</v>
      </c>
      <c r="M580" s="3" t="s">
        <v>789</v>
      </c>
      <c r="N580" s="3" t="s">
        <v>2175</v>
      </c>
      <c r="O580" s="3">
        <f t="shared" si="28"/>
        <v>100</v>
      </c>
      <c r="T580" s="3"/>
      <c r="U580" s="3"/>
    </row>
    <row r="581" spans="1:21" x14ac:dyDescent="0.15">
      <c r="A581">
        <f t="shared" si="29"/>
        <v>32</v>
      </c>
      <c r="B581" s="8" t="s">
        <v>808</v>
      </c>
      <c r="C581" s="3">
        <v>92.65</v>
      </c>
      <c r="D581" s="3">
        <v>2.35</v>
      </c>
      <c r="E581" s="3" t="s">
        <v>2173</v>
      </c>
      <c r="F581" s="3">
        <v>4.78</v>
      </c>
      <c r="G581" s="3" t="s">
        <v>2173</v>
      </c>
      <c r="H581" s="3">
        <v>0.13</v>
      </c>
      <c r="I581" s="3" t="s">
        <v>2174</v>
      </c>
      <c r="J581" s="3" t="s">
        <v>2173</v>
      </c>
      <c r="K581" s="3">
        <v>0.09</v>
      </c>
      <c r="L581" s="3" t="s">
        <v>789</v>
      </c>
      <c r="M581" s="3" t="s">
        <v>789</v>
      </c>
      <c r="N581" s="3" t="s">
        <v>2175</v>
      </c>
      <c r="O581" s="3">
        <f t="shared" si="28"/>
        <v>100</v>
      </c>
      <c r="T581" s="14"/>
      <c r="U581" s="3"/>
    </row>
    <row r="582" spans="1:21" x14ac:dyDescent="0.15">
      <c r="A582">
        <f t="shared" si="29"/>
        <v>33</v>
      </c>
      <c r="B582" s="8" t="s">
        <v>799</v>
      </c>
      <c r="C582" s="3">
        <v>89.3</v>
      </c>
      <c r="D582" s="3">
        <v>10</v>
      </c>
      <c r="E582" s="3" t="s">
        <v>2173</v>
      </c>
      <c r="F582" s="3" t="s">
        <v>2173</v>
      </c>
      <c r="G582" s="3" t="s">
        <v>2173</v>
      </c>
      <c r="H582" s="3">
        <v>0.7</v>
      </c>
      <c r="I582" s="3" t="s">
        <v>2174</v>
      </c>
      <c r="J582" s="3" t="s">
        <v>2173</v>
      </c>
      <c r="K582" s="3" t="s">
        <v>2174</v>
      </c>
      <c r="L582" s="3" t="s">
        <v>789</v>
      </c>
      <c r="M582" s="3" t="s">
        <v>789</v>
      </c>
      <c r="N582" s="3" t="s">
        <v>2175</v>
      </c>
      <c r="O582" s="3">
        <f t="shared" ref="O582:O599" si="30">SUM(C582:M582)</f>
        <v>100</v>
      </c>
      <c r="T582" s="3"/>
      <c r="U582" s="3"/>
    </row>
    <row r="583" spans="1:21" x14ac:dyDescent="0.15">
      <c r="A583">
        <f t="shared" si="29"/>
        <v>34</v>
      </c>
      <c r="B583" s="8" t="s">
        <v>809</v>
      </c>
      <c r="C583" s="3">
        <v>84.02</v>
      </c>
      <c r="D583" s="3">
        <v>15.98</v>
      </c>
      <c r="E583" s="3" t="s">
        <v>2173</v>
      </c>
      <c r="F583" s="3" t="s">
        <v>2173</v>
      </c>
      <c r="G583" s="3" t="s">
        <v>2173</v>
      </c>
      <c r="H583" s="3" t="s">
        <v>2174</v>
      </c>
      <c r="I583" s="3" t="s">
        <v>2173</v>
      </c>
      <c r="J583" s="3" t="s">
        <v>2173</v>
      </c>
      <c r="K583" s="3" t="s">
        <v>2174</v>
      </c>
      <c r="L583" s="3" t="s">
        <v>2173</v>
      </c>
      <c r="N583" s="3" t="s">
        <v>2175</v>
      </c>
      <c r="O583" s="3">
        <f t="shared" si="30"/>
        <v>100</v>
      </c>
      <c r="T583" s="3"/>
      <c r="U583" s="3"/>
    </row>
    <row r="584" spans="1:21" x14ac:dyDescent="0.15">
      <c r="A584">
        <f t="shared" si="29"/>
        <v>35</v>
      </c>
      <c r="B584" s="8" t="s">
        <v>809</v>
      </c>
      <c r="C584" s="3">
        <v>90.76</v>
      </c>
      <c r="D584" s="3">
        <v>9.17</v>
      </c>
      <c r="E584" s="3" t="s">
        <v>2173</v>
      </c>
      <c r="F584" s="3" t="s">
        <v>2173</v>
      </c>
      <c r="G584" s="3" t="s">
        <v>2173</v>
      </c>
      <c r="H584" s="3" t="s">
        <v>2174</v>
      </c>
      <c r="I584" s="3">
        <v>7.0000000000000007E-2</v>
      </c>
      <c r="J584" s="3" t="s">
        <v>2173</v>
      </c>
      <c r="K584" s="3" t="s">
        <v>2174</v>
      </c>
      <c r="L584" s="3" t="s">
        <v>2173</v>
      </c>
      <c r="M584" s="3" t="s">
        <v>2173</v>
      </c>
      <c r="N584" s="3" t="s">
        <v>2175</v>
      </c>
      <c r="O584" s="3">
        <f t="shared" si="30"/>
        <v>100</v>
      </c>
      <c r="T584" s="3"/>
      <c r="U584" s="3"/>
    </row>
    <row r="585" spans="1:21" x14ac:dyDescent="0.15">
      <c r="A585">
        <f t="shared" si="29"/>
        <v>36</v>
      </c>
      <c r="B585" s="8" t="s">
        <v>810</v>
      </c>
      <c r="C585" s="3">
        <v>82.23</v>
      </c>
      <c r="D585" s="3">
        <v>15.34</v>
      </c>
      <c r="E585" s="3">
        <v>2.0099999999999998</v>
      </c>
      <c r="F585" s="3">
        <v>0.12</v>
      </c>
      <c r="G585" s="3" t="s">
        <v>2173</v>
      </c>
      <c r="H585" s="3" t="s">
        <v>2174</v>
      </c>
      <c r="I585" s="3" t="s">
        <v>2174</v>
      </c>
      <c r="J585" s="3" t="s">
        <v>2174</v>
      </c>
      <c r="K585" s="3">
        <v>0.3</v>
      </c>
      <c r="L585" s="3" t="s">
        <v>2173</v>
      </c>
      <c r="M585" s="3" t="s">
        <v>2173</v>
      </c>
      <c r="N585" s="3" t="s">
        <v>2175</v>
      </c>
      <c r="O585" s="3">
        <f t="shared" si="30"/>
        <v>100.00000000000001</v>
      </c>
      <c r="T585" s="3"/>
      <c r="U585" s="3"/>
    </row>
    <row r="586" spans="1:21" x14ac:dyDescent="0.15">
      <c r="A586">
        <f t="shared" si="29"/>
        <v>37</v>
      </c>
      <c r="B586" s="8" t="s">
        <v>811</v>
      </c>
      <c r="C586" s="3">
        <v>83.8</v>
      </c>
      <c r="D586" s="3">
        <v>12.4</v>
      </c>
      <c r="E586" s="3" t="s">
        <v>2173</v>
      </c>
      <c r="F586" s="3">
        <v>3.8</v>
      </c>
      <c r="G586" s="3" t="s">
        <v>2173</v>
      </c>
      <c r="H586" s="3" t="s">
        <v>2174</v>
      </c>
      <c r="I586" s="3" t="s">
        <v>2173</v>
      </c>
      <c r="J586" s="3" t="s">
        <v>2173</v>
      </c>
      <c r="K586" s="3" t="s">
        <v>2174</v>
      </c>
      <c r="L586" s="3" t="s">
        <v>2173</v>
      </c>
      <c r="M586" s="3" t="s">
        <v>2173</v>
      </c>
      <c r="N586" s="3" t="s">
        <v>2175</v>
      </c>
      <c r="O586" s="3">
        <f t="shared" si="30"/>
        <v>100</v>
      </c>
      <c r="T586" s="3"/>
      <c r="U586" s="3"/>
    </row>
    <row r="587" spans="1:21" x14ac:dyDescent="0.15">
      <c r="A587">
        <f t="shared" si="29"/>
        <v>38</v>
      </c>
      <c r="B587" s="8" t="s">
        <v>812</v>
      </c>
      <c r="C587" s="3">
        <v>82.82</v>
      </c>
      <c r="D587" s="3">
        <v>10.93</v>
      </c>
      <c r="E587" s="3" t="s">
        <v>2173</v>
      </c>
      <c r="F587" s="3">
        <v>5.81</v>
      </c>
      <c r="G587" s="3" t="s">
        <v>2173</v>
      </c>
      <c r="H587" s="3" t="s">
        <v>2174</v>
      </c>
      <c r="I587" s="3" t="s">
        <v>2174</v>
      </c>
      <c r="J587" s="3">
        <v>0.31</v>
      </c>
      <c r="K587" s="3">
        <v>0.31</v>
      </c>
      <c r="L587" s="3" t="s">
        <v>2173</v>
      </c>
      <c r="M587" s="3" t="s">
        <v>2174</v>
      </c>
      <c r="N587" s="3" t="s">
        <v>2175</v>
      </c>
      <c r="O587" s="3">
        <f t="shared" si="30"/>
        <v>100.18</v>
      </c>
      <c r="T587" s="3"/>
      <c r="U587" s="3"/>
    </row>
    <row r="588" spans="1:21" x14ac:dyDescent="0.15">
      <c r="A588" t="s">
        <v>813</v>
      </c>
      <c r="T588" s="3"/>
      <c r="U588" s="3"/>
    </row>
    <row r="589" spans="1:21" x14ac:dyDescent="0.15">
      <c r="A589">
        <f>A587+1</f>
        <v>39</v>
      </c>
      <c r="B589" s="8" t="s">
        <v>814</v>
      </c>
      <c r="C589" s="3">
        <v>89.95</v>
      </c>
      <c r="D589" s="3">
        <v>7.6</v>
      </c>
      <c r="E589" s="3" t="s">
        <v>2173</v>
      </c>
      <c r="F589" s="3">
        <v>2.2000000000000002</v>
      </c>
      <c r="G589" s="3" t="s">
        <v>2173</v>
      </c>
      <c r="H589" s="3" t="s">
        <v>2174</v>
      </c>
      <c r="I589" s="3" t="s">
        <v>2174</v>
      </c>
      <c r="J589" s="3" t="s">
        <v>2173</v>
      </c>
      <c r="K589" s="3">
        <v>0.25</v>
      </c>
      <c r="L589" s="3" t="s">
        <v>2173</v>
      </c>
      <c r="M589" s="3" t="s">
        <v>2173</v>
      </c>
      <c r="N589" s="3" t="s">
        <v>2175</v>
      </c>
      <c r="O589" s="3">
        <f t="shared" si="30"/>
        <v>100</v>
      </c>
      <c r="T589" s="3"/>
      <c r="U589" s="3"/>
    </row>
    <row r="590" spans="1:21" x14ac:dyDescent="0.15">
      <c r="A590">
        <f t="shared" ref="A590:A596" si="31">A589+1</f>
        <v>40</v>
      </c>
      <c r="B590" s="8" t="s">
        <v>815</v>
      </c>
      <c r="C590" s="3">
        <v>83.8</v>
      </c>
      <c r="D590" s="3">
        <v>11.28</v>
      </c>
      <c r="E590" s="3" t="s">
        <v>2173</v>
      </c>
      <c r="F590" s="3">
        <v>4.8</v>
      </c>
      <c r="G590" s="3" t="s">
        <v>2173</v>
      </c>
      <c r="H590" s="3" t="s">
        <v>2174</v>
      </c>
      <c r="I590" s="3">
        <v>0.12</v>
      </c>
      <c r="J590" s="3" t="s">
        <v>2173</v>
      </c>
      <c r="K590" s="3" t="s">
        <v>2174</v>
      </c>
      <c r="L590" s="3" t="s">
        <v>2173</v>
      </c>
      <c r="M590" s="3" t="s">
        <v>2174</v>
      </c>
      <c r="N590" s="3" t="s">
        <v>2175</v>
      </c>
      <c r="O590" s="3">
        <f t="shared" si="30"/>
        <v>100</v>
      </c>
      <c r="T590" s="3"/>
      <c r="U590" s="3"/>
    </row>
    <row r="591" spans="1:21" x14ac:dyDescent="0.15">
      <c r="A591">
        <f t="shared" si="31"/>
        <v>41</v>
      </c>
      <c r="B591" s="8" t="s">
        <v>816</v>
      </c>
      <c r="C591" s="3">
        <v>81.900000000000006</v>
      </c>
      <c r="D591" s="3">
        <v>14.5</v>
      </c>
      <c r="E591" s="3" t="s">
        <v>2173</v>
      </c>
      <c r="F591" s="3">
        <v>3.6</v>
      </c>
      <c r="G591" s="3" t="s">
        <v>2173</v>
      </c>
      <c r="H591" s="3" t="s">
        <v>2174</v>
      </c>
      <c r="I591" s="3" t="s">
        <v>2174</v>
      </c>
      <c r="J591" s="3" t="s">
        <v>2173</v>
      </c>
      <c r="K591" s="3" t="s">
        <v>2174</v>
      </c>
      <c r="L591" s="3" t="s">
        <v>2173</v>
      </c>
      <c r="M591" s="3" t="s">
        <v>2173</v>
      </c>
      <c r="N591" s="3" t="s">
        <v>2175</v>
      </c>
      <c r="O591" s="3">
        <f t="shared" si="30"/>
        <v>100</v>
      </c>
      <c r="T591" s="3"/>
      <c r="U591" s="3"/>
    </row>
    <row r="592" spans="1:21" x14ac:dyDescent="0.15">
      <c r="A592">
        <f t="shared" si="31"/>
        <v>42</v>
      </c>
      <c r="B592" s="8" t="s">
        <v>1893</v>
      </c>
      <c r="C592" s="3">
        <v>86.86</v>
      </c>
      <c r="D592" s="3">
        <v>12.73</v>
      </c>
      <c r="E592" s="3" t="s">
        <v>2173</v>
      </c>
      <c r="F592" s="3">
        <v>7.0000000000000007E-2</v>
      </c>
      <c r="G592" s="3" t="s">
        <v>2173</v>
      </c>
      <c r="H592" s="3" t="s">
        <v>2174</v>
      </c>
      <c r="I592" s="3">
        <v>7.0000000000000007E-2</v>
      </c>
      <c r="J592" s="3" t="s">
        <v>2173</v>
      </c>
      <c r="K592" s="3">
        <v>0.27</v>
      </c>
      <c r="L592" s="3" t="s">
        <v>2173</v>
      </c>
      <c r="M592" s="3" t="s">
        <v>2173</v>
      </c>
      <c r="N592" s="3" t="s">
        <v>2175</v>
      </c>
      <c r="O592" s="3">
        <f t="shared" si="30"/>
        <v>99.999999999999986</v>
      </c>
      <c r="T592" s="3"/>
      <c r="U592" s="3"/>
    </row>
    <row r="593" spans="1:21" x14ac:dyDescent="0.15">
      <c r="A593">
        <f t="shared" si="31"/>
        <v>43</v>
      </c>
      <c r="B593" s="8" t="s">
        <v>1894</v>
      </c>
      <c r="C593" s="3">
        <v>90.93</v>
      </c>
      <c r="D593" s="3">
        <v>8.51</v>
      </c>
      <c r="E593" s="3" t="s">
        <v>2173</v>
      </c>
      <c r="F593" s="3" t="s">
        <v>2173</v>
      </c>
      <c r="G593" s="3" t="s">
        <v>2173</v>
      </c>
      <c r="H593" s="3" t="s">
        <v>2174</v>
      </c>
      <c r="I593" s="3">
        <v>0.09</v>
      </c>
      <c r="J593" s="3" t="s">
        <v>2173</v>
      </c>
      <c r="K593" s="3">
        <v>0.47</v>
      </c>
      <c r="L593" s="3" t="s">
        <v>2173</v>
      </c>
      <c r="M593" s="3" t="s">
        <v>2174</v>
      </c>
      <c r="N593" s="3" t="s">
        <v>2175</v>
      </c>
      <c r="O593" s="3">
        <f t="shared" si="30"/>
        <v>100.00000000000001</v>
      </c>
      <c r="T593" s="3"/>
      <c r="U593" s="3"/>
    </row>
    <row r="594" spans="1:21" x14ac:dyDescent="0.15">
      <c r="A594">
        <f t="shared" si="31"/>
        <v>44</v>
      </c>
      <c r="B594" s="8" t="s">
        <v>579</v>
      </c>
      <c r="C594" s="3">
        <v>88.09</v>
      </c>
      <c r="D594" s="3">
        <v>11.56</v>
      </c>
      <c r="E594" s="3" t="s">
        <v>2173</v>
      </c>
      <c r="F594" s="3" t="s">
        <v>2174</v>
      </c>
      <c r="G594" s="3" t="s">
        <v>2173</v>
      </c>
      <c r="H594" s="3" t="s">
        <v>2174</v>
      </c>
      <c r="I594" s="3" t="s">
        <v>2174</v>
      </c>
      <c r="J594" s="3" t="s">
        <v>2173</v>
      </c>
      <c r="K594" s="3">
        <v>0.35</v>
      </c>
      <c r="L594" s="3" t="s">
        <v>2173</v>
      </c>
      <c r="M594" s="3" t="s">
        <v>2173</v>
      </c>
      <c r="N594" s="3" t="s">
        <v>2175</v>
      </c>
      <c r="O594" s="3">
        <f t="shared" si="30"/>
        <v>100</v>
      </c>
      <c r="T594" s="3"/>
      <c r="U594" s="3"/>
    </row>
    <row r="595" spans="1:21" x14ac:dyDescent="0.15">
      <c r="A595">
        <f t="shared" si="31"/>
        <v>45</v>
      </c>
      <c r="B595" s="8" t="s">
        <v>801</v>
      </c>
      <c r="C595" s="3">
        <v>77.09</v>
      </c>
      <c r="D595" s="3">
        <v>15.1</v>
      </c>
      <c r="E595" s="3" t="s">
        <v>2173</v>
      </c>
      <c r="F595" s="3">
        <v>7.15</v>
      </c>
      <c r="G595" s="3" t="s">
        <v>2173</v>
      </c>
      <c r="H595" s="3" t="s">
        <v>2174</v>
      </c>
      <c r="I595" s="3" t="s">
        <v>2173</v>
      </c>
      <c r="J595" s="3" t="s">
        <v>2173</v>
      </c>
      <c r="K595" s="3" t="s">
        <v>2174</v>
      </c>
      <c r="L595" s="3" t="s">
        <v>2173</v>
      </c>
      <c r="M595" s="3" t="s">
        <v>2173</v>
      </c>
      <c r="N595" s="3" t="s">
        <v>2175</v>
      </c>
      <c r="O595" s="3">
        <f t="shared" si="30"/>
        <v>99.34</v>
      </c>
      <c r="T595" s="3"/>
      <c r="U595" s="3"/>
    </row>
    <row r="596" spans="1:21" x14ac:dyDescent="0.15">
      <c r="A596">
        <f t="shared" si="31"/>
        <v>46</v>
      </c>
      <c r="B596" s="8" t="s">
        <v>580</v>
      </c>
      <c r="C596" s="3">
        <v>83.8</v>
      </c>
      <c r="D596" s="3">
        <v>11.28</v>
      </c>
      <c r="E596" s="3" t="s">
        <v>2173</v>
      </c>
      <c r="F596" s="3">
        <v>4.8</v>
      </c>
      <c r="G596" s="3" t="s">
        <v>2173</v>
      </c>
      <c r="H596" s="3" t="s">
        <v>2174</v>
      </c>
      <c r="I596" s="3">
        <v>0.12</v>
      </c>
      <c r="J596" s="3" t="s">
        <v>2173</v>
      </c>
      <c r="K596" s="3" t="s">
        <v>2174</v>
      </c>
      <c r="L596" s="3" t="s">
        <v>2173</v>
      </c>
      <c r="M596" s="3" t="s">
        <v>2173</v>
      </c>
      <c r="N596" s="3" t="s">
        <v>2175</v>
      </c>
      <c r="O596" s="3">
        <f t="shared" si="30"/>
        <v>100</v>
      </c>
      <c r="T596" s="3"/>
      <c r="U596" s="3"/>
    </row>
    <row r="597" spans="1:21" x14ac:dyDescent="0.15">
      <c r="A597" t="s">
        <v>584</v>
      </c>
      <c r="T597" s="3"/>
      <c r="U597" s="3"/>
    </row>
    <row r="598" spans="1:21" x14ac:dyDescent="0.15">
      <c r="A598">
        <v>47</v>
      </c>
      <c r="B598" s="8" t="s">
        <v>581</v>
      </c>
      <c r="C598" s="3">
        <v>87.4</v>
      </c>
      <c r="D598" s="3">
        <v>12.3</v>
      </c>
      <c r="E598" s="3" t="s">
        <v>2173</v>
      </c>
      <c r="F598" s="3">
        <v>0.3</v>
      </c>
      <c r="G598" s="3" t="s">
        <v>2173</v>
      </c>
      <c r="H598" s="3" t="s">
        <v>2174</v>
      </c>
      <c r="I598" s="3" t="s">
        <v>2174</v>
      </c>
      <c r="J598" s="3" t="s">
        <v>2173</v>
      </c>
      <c r="K598" s="3" t="s">
        <v>2174</v>
      </c>
      <c r="L598" s="3" t="s">
        <v>2173</v>
      </c>
      <c r="M598" s="3" t="s">
        <v>2174</v>
      </c>
      <c r="N598" s="3" t="s">
        <v>2175</v>
      </c>
      <c r="O598" s="3">
        <f t="shared" si="30"/>
        <v>100</v>
      </c>
      <c r="T598" s="3"/>
      <c r="U598" s="3"/>
    </row>
    <row r="599" spans="1:21" x14ac:dyDescent="0.15">
      <c r="A599">
        <v>48</v>
      </c>
      <c r="B599" s="8" t="s">
        <v>582</v>
      </c>
      <c r="C599" s="3">
        <v>88</v>
      </c>
      <c r="D599" s="3">
        <v>11.8</v>
      </c>
      <c r="E599" s="3" t="s">
        <v>2173</v>
      </c>
      <c r="F599" s="3">
        <v>0.2</v>
      </c>
      <c r="G599" s="3" t="s">
        <v>2173</v>
      </c>
      <c r="H599" s="3" t="s">
        <v>2174</v>
      </c>
      <c r="I599" s="3" t="s">
        <v>2174</v>
      </c>
      <c r="J599" s="3" t="s">
        <v>2173</v>
      </c>
      <c r="K599" s="3" t="s">
        <v>2174</v>
      </c>
      <c r="L599" s="3" t="s">
        <v>2173</v>
      </c>
      <c r="M599" s="3" t="s">
        <v>2173</v>
      </c>
      <c r="N599" s="3" t="s">
        <v>2175</v>
      </c>
      <c r="O599" s="3">
        <f t="shared" si="30"/>
        <v>100</v>
      </c>
      <c r="T599" s="3"/>
      <c r="U599" s="3"/>
    </row>
    <row r="600" spans="1:21" x14ac:dyDescent="0.15">
      <c r="A600">
        <v>49</v>
      </c>
      <c r="B600" s="8" t="s">
        <v>583</v>
      </c>
      <c r="C600" s="3">
        <v>91</v>
      </c>
      <c r="D600" s="3" t="s">
        <v>2173</v>
      </c>
      <c r="E600" s="3">
        <v>9</v>
      </c>
      <c r="F600" s="3" t="s">
        <v>2174</v>
      </c>
      <c r="G600" s="3" t="s">
        <v>2173</v>
      </c>
      <c r="H600" s="3" t="s">
        <v>2174</v>
      </c>
      <c r="I600" s="3" t="s">
        <v>2174</v>
      </c>
      <c r="J600" s="3" t="s">
        <v>2173</v>
      </c>
      <c r="K600" s="3" t="s">
        <v>2174</v>
      </c>
      <c r="L600" s="3" t="s">
        <v>2173</v>
      </c>
      <c r="M600" s="3" t="s">
        <v>2173</v>
      </c>
      <c r="N600" s="3" t="s">
        <v>2175</v>
      </c>
      <c r="O600" s="3">
        <f>SUM(C600:M600)</f>
        <v>100</v>
      </c>
      <c r="T600" s="3"/>
      <c r="U600" s="3"/>
    </row>
    <row r="601" spans="1:21" x14ac:dyDescent="0.15">
      <c r="A601" t="s">
        <v>611</v>
      </c>
      <c r="T601" s="3"/>
      <c r="U601" s="3"/>
    </row>
    <row r="602" spans="1:21" x14ac:dyDescent="0.15">
      <c r="A602">
        <v>50</v>
      </c>
      <c r="B602" s="8" t="s">
        <v>1110</v>
      </c>
      <c r="C602" s="3">
        <v>91.55</v>
      </c>
      <c r="D602" s="3">
        <v>7.86</v>
      </c>
      <c r="E602" s="3" t="s">
        <v>2173</v>
      </c>
      <c r="F602" s="3">
        <v>0.51</v>
      </c>
      <c r="G602" s="3" t="s">
        <v>2173</v>
      </c>
      <c r="H602" s="3" t="s">
        <v>1111</v>
      </c>
      <c r="I602" s="3" t="s">
        <v>1111</v>
      </c>
      <c r="J602" s="3" t="s">
        <v>2173</v>
      </c>
      <c r="K602" s="3">
        <v>0.08</v>
      </c>
      <c r="L602" s="3" t="s">
        <v>2173</v>
      </c>
      <c r="M602" s="3" t="s">
        <v>2173</v>
      </c>
      <c r="N602" s="3" t="s">
        <v>1112</v>
      </c>
      <c r="O602" s="3">
        <f>SUM(C602:M602)</f>
        <v>100</v>
      </c>
      <c r="T602" s="3"/>
      <c r="U602" s="3"/>
    </row>
    <row r="603" spans="1:21" x14ac:dyDescent="0.15">
      <c r="A603">
        <v>51</v>
      </c>
      <c r="B603" s="8" t="s">
        <v>585</v>
      </c>
      <c r="C603" s="3">
        <v>91.58</v>
      </c>
      <c r="D603" s="3">
        <v>8.42</v>
      </c>
      <c r="E603" s="3" t="s">
        <v>2173</v>
      </c>
      <c r="F603" s="3" t="s">
        <v>1113</v>
      </c>
      <c r="G603" s="3" t="s">
        <v>2173</v>
      </c>
      <c r="H603" s="3" t="s">
        <v>1113</v>
      </c>
      <c r="I603" s="3" t="s">
        <v>1113</v>
      </c>
      <c r="J603" s="3" t="s">
        <v>2173</v>
      </c>
      <c r="K603" s="3" t="s">
        <v>1113</v>
      </c>
      <c r="L603" s="3" t="s">
        <v>2173</v>
      </c>
      <c r="M603" s="3" t="s">
        <v>1113</v>
      </c>
      <c r="N603" s="3" t="s">
        <v>1114</v>
      </c>
      <c r="O603" s="3">
        <f t="shared" ref="O603:O656" si="32">SUM(C603:M603)</f>
        <v>100</v>
      </c>
      <c r="T603" s="3"/>
      <c r="U603" s="3"/>
    </row>
    <row r="604" spans="1:21" x14ac:dyDescent="0.15">
      <c r="A604">
        <v>52</v>
      </c>
      <c r="B604" s="8" t="s">
        <v>586</v>
      </c>
      <c r="C604" s="3">
        <v>91.28</v>
      </c>
      <c r="D604" s="3">
        <v>7.8</v>
      </c>
      <c r="E604" s="3" t="s">
        <v>2173</v>
      </c>
      <c r="F604" s="3">
        <v>0.1</v>
      </c>
      <c r="G604" s="3" t="s">
        <v>2173</v>
      </c>
      <c r="H604" s="3">
        <v>0.72</v>
      </c>
      <c r="I604" s="3" t="s">
        <v>2173</v>
      </c>
      <c r="J604" s="3" t="s">
        <v>2173</v>
      </c>
      <c r="K604" s="3">
        <v>0.1</v>
      </c>
      <c r="L604" s="3" t="s">
        <v>2173</v>
      </c>
      <c r="M604" s="3" t="s">
        <v>2173</v>
      </c>
      <c r="N604" s="3" t="s">
        <v>1115</v>
      </c>
      <c r="O604" s="3">
        <f t="shared" si="32"/>
        <v>99.999999999999986</v>
      </c>
      <c r="T604" s="3"/>
      <c r="U604" s="3"/>
    </row>
    <row r="605" spans="1:21" x14ac:dyDescent="0.15">
      <c r="A605" t="s">
        <v>587</v>
      </c>
      <c r="T605" s="3"/>
      <c r="U605" s="3"/>
    </row>
    <row r="606" spans="1:21" x14ac:dyDescent="0.15">
      <c r="A606">
        <v>53</v>
      </c>
      <c r="B606" s="18" t="s">
        <v>1116</v>
      </c>
      <c r="C606" s="3">
        <v>94.95</v>
      </c>
      <c r="D606" s="3">
        <v>4.96</v>
      </c>
      <c r="E606" s="3" t="s">
        <v>2173</v>
      </c>
      <c r="F606" s="3" t="s">
        <v>612</v>
      </c>
      <c r="G606" s="3" t="s">
        <v>2173</v>
      </c>
      <c r="H606" s="3" t="s">
        <v>612</v>
      </c>
      <c r="I606" s="3">
        <v>0.09</v>
      </c>
      <c r="J606" s="3" t="s">
        <v>2173</v>
      </c>
      <c r="K606" s="3" t="s">
        <v>612</v>
      </c>
      <c r="L606" s="3" t="s">
        <v>2173</v>
      </c>
      <c r="M606" s="3" t="s">
        <v>2173</v>
      </c>
      <c r="N606" s="3" t="s">
        <v>613</v>
      </c>
      <c r="O606" s="3">
        <f t="shared" si="32"/>
        <v>100</v>
      </c>
      <c r="T606" s="3"/>
      <c r="U606" s="3"/>
    </row>
    <row r="607" spans="1:21" x14ac:dyDescent="0.15">
      <c r="A607">
        <v>54</v>
      </c>
      <c r="B607" s="8" t="s">
        <v>1117</v>
      </c>
      <c r="C607" s="3">
        <v>85.06</v>
      </c>
      <c r="D607" s="3">
        <v>4.71</v>
      </c>
      <c r="E607" s="3">
        <v>9</v>
      </c>
      <c r="F607" s="3" t="s">
        <v>612</v>
      </c>
      <c r="G607" s="3" t="s">
        <v>2173</v>
      </c>
      <c r="H607" s="3" t="s">
        <v>612</v>
      </c>
      <c r="I607" s="3">
        <v>0.03</v>
      </c>
      <c r="J607" s="3" t="s">
        <v>2173</v>
      </c>
      <c r="K607" s="3">
        <v>1.2</v>
      </c>
      <c r="L607" s="3" t="s">
        <v>2173</v>
      </c>
      <c r="M607" s="3" t="s">
        <v>2173</v>
      </c>
      <c r="N607" s="3" t="s">
        <v>613</v>
      </c>
      <c r="O607" s="3">
        <f t="shared" si="32"/>
        <v>100</v>
      </c>
      <c r="T607" s="3"/>
      <c r="U607" s="3"/>
    </row>
    <row r="608" spans="1:21" x14ac:dyDescent="0.15">
      <c r="A608">
        <v>55</v>
      </c>
      <c r="B608" s="8" t="s">
        <v>1118</v>
      </c>
      <c r="C608" s="3">
        <v>84.9</v>
      </c>
      <c r="D608" s="3">
        <v>3.5</v>
      </c>
      <c r="E608" s="3">
        <v>10.15</v>
      </c>
      <c r="F608" s="3">
        <v>1.02</v>
      </c>
      <c r="G608" s="3" t="s">
        <v>2173</v>
      </c>
      <c r="H608" s="3">
        <v>0.2</v>
      </c>
      <c r="I608" s="3" t="s">
        <v>612</v>
      </c>
      <c r="J608" s="3" t="s">
        <v>2173</v>
      </c>
      <c r="K608" s="3">
        <v>0.23</v>
      </c>
      <c r="L608" s="3" t="s">
        <v>2173</v>
      </c>
      <c r="M608" s="3" t="s">
        <v>2173</v>
      </c>
      <c r="N608" s="3" t="s">
        <v>613</v>
      </c>
      <c r="O608" s="3">
        <f t="shared" si="32"/>
        <v>100.00000000000001</v>
      </c>
      <c r="T608" s="3"/>
      <c r="U608" s="3"/>
    </row>
    <row r="609" spans="1:21" x14ac:dyDescent="0.15">
      <c r="A609">
        <v>56</v>
      </c>
      <c r="B609" s="8" t="s">
        <v>588</v>
      </c>
      <c r="C609" s="3">
        <v>89.25</v>
      </c>
      <c r="D609" s="3">
        <v>9.24</v>
      </c>
      <c r="E609" s="3" t="s">
        <v>2173</v>
      </c>
      <c r="F609" s="3">
        <v>1.2</v>
      </c>
      <c r="G609" s="3" t="s">
        <v>2173</v>
      </c>
      <c r="H609" s="3" t="s">
        <v>614</v>
      </c>
      <c r="I609" s="3">
        <v>0.08</v>
      </c>
      <c r="J609" s="3" t="s">
        <v>2173</v>
      </c>
      <c r="K609" s="3">
        <v>0.23</v>
      </c>
      <c r="L609" s="3" t="s">
        <v>2173</v>
      </c>
      <c r="M609" s="3" t="s">
        <v>2173</v>
      </c>
      <c r="N609" s="3" t="s">
        <v>615</v>
      </c>
      <c r="O609" s="3">
        <f t="shared" si="32"/>
        <v>100</v>
      </c>
      <c r="T609" s="3"/>
      <c r="U609" s="3"/>
    </row>
    <row r="610" spans="1:21" x14ac:dyDescent="0.15">
      <c r="A610" t="s">
        <v>616</v>
      </c>
      <c r="T610" s="3"/>
      <c r="U610" s="3"/>
    </row>
    <row r="611" spans="1:21" x14ac:dyDescent="0.15">
      <c r="A611">
        <v>57</v>
      </c>
      <c r="B611" s="8" t="s">
        <v>1119</v>
      </c>
      <c r="C611" s="3">
        <v>88.4</v>
      </c>
      <c r="D611" s="3">
        <v>4.3600000000000003</v>
      </c>
      <c r="E611" s="3">
        <v>6.66</v>
      </c>
      <c r="F611" s="3">
        <v>0.5</v>
      </c>
      <c r="G611" s="3" t="s">
        <v>2173</v>
      </c>
      <c r="H611" s="3" t="s">
        <v>617</v>
      </c>
      <c r="I611" s="3">
        <v>0.08</v>
      </c>
      <c r="J611" s="3" t="s">
        <v>2173</v>
      </c>
      <c r="K611" s="3" t="s">
        <v>617</v>
      </c>
      <c r="L611" s="3" t="s">
        <v>2173</v>
      </c>
      <c r="M611" s="3" t="s">
        <v>2173</v>
      </c>
      <c r="N611" s="3" t="s">
        <v>618</v>
      </c>
      <c r="O611" s="3">
        <f t="shared" si="32"/>
        <v>100</v>
      </c>
      <c r="T611" s="3"/>
      <c r="U611" s="3"/>
    </row>
    <row r="612" spans="1:21" x14ac:dyDescent="0.15">
      <c r="A612">
        <v>58</v>
      </c>
      <c r="B612" s="8" t="s">
        <v>1120</v>
      </c>
      <c r="C612" s="3">
        <v>88.3</v>
      </c>
      <c r="D612" s="3">
        <v>4.28</v>
      </c>
      <c r="E612" s="3">
        <v>7.27</v>
      </c>
      <c r="F612" s="3" t="s">
        <v>619</v>
      </c>
      <c r="G612" s="3" t="s">
        <v>2173</v>
      </c>
      <c r="H612" s="3" t="s">
        <v>619</v>
      </c>
      <c r="I612" s="3">
        <v>0.05</v>
      </c>
      <c r="J612" s="3" t="s">
        <v>2173</v>
      </c>
      <c r="K612" s="3">
        <v>0.1</v>
      </c>
      <c r="L612" s="3" t="s">
        <v>2173</v>
      </c>
      <c r="M612" s="3" t="s">
        <v>2173</v>
      </c>
      <c r="N612" s="3" t="s">
        <v>620</v>
      </c>
      <c r="O612" s="3">
        <f t="shared" si="32"/>
        <v>99.999999999999986</v>
      </c>
      <c r="T612" s="3"/>
      <c r="U612" s="3"/>
    </row>
    <row r="613" spans="1:21" x14ac:dyDescent="0.15">
      <c r="A613">
        <v>59</v>
      </c>
      <c r="B613" s="8" t="s">
        <v>589</v>
      </c>
      <c r="C613" s="3">
        <v>88.86</v>
      </c>
      <c r="D613" s="3">
        <v>5</v>
      </c>
      <c r="E613" s="3">
        <v>6.14</v>
      </c>
      <c r="F613" s="3" t="s">
        <v>619</v>
      </c>
      <c r="G613" s="3" t="s">
        <v>2173</v>
      </c>
      <c r="H613" s="3" t="s">
        <v>619</v>
      </c>
      <c r="I613" s="3" t="s">
        <v>619</v>
      </c>
      <c r="J613" s="3" t="s">
        <v>2173</v>
      </c>
      <c r="K613" s="3" t="s">
        <v>619</v>
      </c>
      <c r="L613" s="3" t="s">
        <v>2173</v>
      </c>
      <c r="M613" s="3" t="s">
        <v>2173</v>
      </c>
      <c r="N613" s="3" t="s">
        <v>620</v>
      </c>
      <c r="O613" s="3">
        <f t="shared" si="32"/>
        <v>100</v>
      </c>
      <c r="T613" s="3"/>
      <c r="U613" s="3"/>
    </row>
    <row r="614" spans="1:21" x14ac:dyDescent="0.15">
      <c r="A614">
        <v>60</v>
      </c>
      <c r="B614" s="8" t="s">
        <v>1121</v>
      </c>
      <c r="C614" s="3">
        <v>89.08</v>
      </c>
      <c r="D614" s="3">
        <v>6.04</v>
      </c>
      <c r="E614" s="3">
        <v>4.5999999999999996</v>
      </c>
      <c r="F614" s="3" t="s">
        <v>621</v>
      </c>
      <c r="G614" s="3" t="s">
        <v>2173</v>
      </c>
      <c r="H614" s="3" t="s">
        <v>621</v>
      </c>
      <c r="I614" s="3">
        <v>0.11</v>
      </c>
      <c r="J614" s="3" t="s">
        <v>621</v>
      </c>
      <c r="K614" s="3">
        <v>0.17</v>
      </c>
      <c r="L614" s="3" t="s">
        <v>2173</v>
      </c>
      <c r="M614" s="3" t="s">
        <v>2173</v>
      </c>
      <c r="N614" s="3" t="s">
        <v>622</v>
      </c>
      <c r="O614" s="3">
        <f t="shared" si="32"/>
        <v>100</v>
      </c>
      <c r="T614" s="3"/>
      <c r="U614" s="3"/>
    </row>
    <row r="615" spans="1:21" x14ac:dyDescent="0.15">
      <c r="A615">
        <v>61</v>
      </c>
      <c r="B615" s="8" t="s">
        <v>1122</v>
      </c>
      <c r="C615" s="3">
        <v>93.38</v>
      </c>
      <c r="D615" s="3">
        <v>4.3600000000000003</v>
      </c>
      <c r="E615" s="3">
        <v>2.2200000000000002</v>
      </c>
      <c r="F615" s="3" t="s">
        <v>623</v>
      </c>
      <c r="G615" s="3" t="s">
        <v>2173</v>
      </c>
      <c r="H615" s="3" t="s">
        <v>623</v>
      </c>
      <c r="I615" s="3">
        <v>0.04</v>
      </c>
      <c r="J615" s="3" t="s">
        <v>2173</v>
      </c>
      <c r="K615" s="3" t="s">
        <v>623</v>
      </c>
      <c r="L615" s="3" t="s">
        <v>623</v>
      </c>
      <c r="M615" s="3" t="s">
        <v>2173</v>
      </c>
      <c r="N615" s="3" t="s">
        <v>624</v>
      </c>
      <c r="O615" s="3">
        <f t="shared" si="32"/>
        <v>100</v>
      </c>
      <c r="T615" s="3"/>
      <c r="U615" s="3"/>
    </row>
    <row r="616" spans="1:21" x14ac:dyDescent="0.15">
      <c r="A616">
        <v>62</v>
      </c>
      <c r="B616" s="8" t="s">
        <v>1123</v>
      </c>
      <c r="C616" s="3">
        <v>82.73</v>
      </c>
      <c r="D616" s="3">
        <v>11.2</v>
      </c>
      <c r="E616" s="3">
        <v>3.87</v>
      </c>
      <c r="F616" s="3">
        <v>2.2000000000000002</v>
      </c>
      <c r="G616" s="3" t="s">
        <v>2173</v>
      </c>
      <c r="H616" s="3" t="s">
        <v>625</v>
      </c>
      <c r="I616" s="3" t="s">
        <v>625</v>
      </c>
      <c r="J616" s="3" t="s">
        <v>2173</v>
      </c>
      <c r="K616" s="3" t="s">
        <v>625</v>
      </c>
      <c r="L616" s="3" t="s">
        <v>2173</v>
      </c>
      <c r="M616" s="3" t="s">
        <v>625</v>
      </c>
      <c r="N616" s="3" t="s">
        <v>626</v>
      </c>
      <c r="O616" s="3">
        <f t="shared" si="32"/>
        <v>100.00000000000001</v>
      </c>
      <c r="T616" s="3"/>
      <c r="U616" s="3"/>
    </row>
    <row r="617" spans="1:21" x14ac:dyDescent="0.15">
      <c r="A617">
        <v>63</v>
      </c>
      <c r="B617" s="8" t="s">
        <v>583</v>
      </c>
      <c r="C617" s="3">
        <v>88.25</v>
      </c>
      <c r="D617" s="3">
        <v>4.53</v>
      </c>
      <c r="E617" s="3">
        <v>4.33</v>
      </c>
      <c r="F617" s="3">
        <v>2.78</v>
      </c>
      <c r="G617" s="3" t="s">
        <v>2173</v>
      </c>
      <c r="H617" s="3" t="s">
        <v>627</v>
      </c>
      <c r="I617" s="3" t="s">
        <v>627</v>
      </c>
      <c r="J617" s="3" t="s">
        <v>2173</v>
      </c>
      <c r="K617" s="3" t="s">
        <v>627</v>
      </c>
      <c r="L617" s="3" t="s">
        <v>2173</v>
      </c>
      <c r="M617" s="3" t="s">
        <v>2173</v>
      </c>
      <c r="N617" s="3" t="s">
        <v>628</v>
      </c>
      <c r="O617" s="3">
        <f t="shared" si="32"/>
        <v>99.89</v>
      </c>
      <c r="T617" s="3"/>
      <c r="U617" s="3"/>
    </row>
    <row r="618" spans="1:21" x14ac:dyDescent="0.15">
      <c r="A618">
        <v>64</v>
      </c>
      <c r="B618" s="8" t="s">
        <v>590</v>
      </c>
      <c r="C618" s="3">
        <v>92.04</v>
      </c>
      <c r="D618" s="3">
        <v>2.94</v>
      </c>
      <c r="E618" s="3">
        <v>2.93</v>
      </c>
      <c r="F618" s="3">
        <v>1.02</v>
      </c>
      <c r="G618" s="3" t="s">
        <v>2173</v>
      </c>
      <c r="H618" s="3">
        <v>0.72</v>
      </c>
      <c r="I618" s="3">
        <v>0.1</v>
      </c>
      <c r="J618" s="3" t="s">
        <v>2173</v>
      </c>
      <c r="K618" s="3">
        <v>0.25</v>
      </c>
      <c r="L618" s="3" t="s">
        <v>2173</v>
      </c>
      <c r="M618" s="3" t="s">
        <v>629</v>
      </c>
      <c r="N618" s="3" t="s">
        <v>630</v>
      </c>
      <c r="O618" s="3">
        <f t="shared" si="32"/>
        <v>100</v>
      </c>
      <c r="T618" s="3"/>
      <c r="U618" s="3"/>
    </row>
    <row r="619" spans="1:21" x14ac:dyDescent="0.15">
      <c r="A619">
        <v>65</v>
      </c>
      <c r="B619" s="8" t="s">
        <v>1124</v>
      </c>
      <c r="C619" s="3">
        <v>90</v>
      </c>
      <c r="D619" s="3">
        <v>9.82</v>
      </c>
      <c r="E619" s="3" t="s">
        <v>2173</v>
      </c>
      <c r="F619" s="3" t="s">
        <v>631</v>
      </c>
      <c r="G619" s="3" t="s">
        <v>2173</v>
      </c>
      <c r="H619" s="3" t="s">
        <v>2173</v>
      </c>
      <c r="I619" s="3" t="s">
        <v>2173</v>
      </c>
      <c r="J619" s="3" t="s">
        <v>2173</v>
      </c>
      <c r="K619" s="3" t="s">
        <v>2173</v>
      </c>
      <c r="L619" s="3" t="s">
        <v>2173</v>
      </c>
      <c r="M619" s="3" t="s">
        <v>2173</v>
      </c>
      <c r="N619" s="3" t="s">
        <v>1532</v>
      </c>
      <c r="O619" s="3">
        <f t="shared" si="32"/>
        <v>99.82</v>
      </c>
      <c r="R619" t="s">
        <v>3005</v>
      </c>
      <c r="T619" s="3"/>
      <c r="U619" s="3"/>
    </row>
    <row r="620" spans="1:21" x14ac:dyDescent="0.15">
      <c r="A620">
        <v>66</v>
      </c>
      <c r="B620" s="8" t="s">
        <v>1124</v>
      </c>
      <c r="C620" s="3">
        <v>94</v>
      </c>
      <c r="D620" s="3">
        <v>5.89</v>
      </c>
      <c r="E620" s="3" t="s">
        <v>2173</v>
      </c>
      <c r="F620" s="3" t="s">
        <v>2174</v>
      </c>
      <c r="G620" s="3" t="s">
        <v>2173</v>
      </c>
      <c r="H620" s="3" t="s">
        <v>2173</v>
      </c>
      <c r="I620" s="3" t="s">
        <v>2173</v>
      </c>
      <c r="J620" s="3" t="s">
        <v>2173</v>
      </c>
      <c r="K620" s="3" t="s">
        <v>2173</v>
      </c>
      <c r="L620" s="3" t="s">
        <v>2173</v>
      </c>
      <c r="M620" s="3" t="s">
        <v>2173</v>
      </c>
      <c r="N620" s="3" t="s">
        <v>1532</v>
      </c>
      <c r="O620" s="3">
        <f t="shared" si="32"/>
        <v>99.89</v>
      </c>
      <c r="R620" t="s">
        <v>3006</v>
      </c>
      <c r="T620" s="3"/>
      <c r="U620" s="3"/>
    </row>
    <row r="621" spans="1:21" x14ac:dyDescent="0.15">
      <c r="A621">
        <v>67</v>
      </c>
      <c r="B621" s="8" t="s">
        <v>1124</v>
      </c>
      <c r="C621" s="3">
        <v>98</v>
      </c>
      <c r="D621" s="3">
        <v>1.75</v>
      </c>
      <c r="E621" s="3" t="s">
        <v>2173</v>
      </c>
      <c r="F621" s="3" t="s">
        <v>2174</v>
      </c>
      <c r="G621" s="3" t="s">
        <v>2173</v>
      </c>
      <c r="H621" s="3" t="s">
        <v>2173</v>
      </c>
      <c r="I621" s="3" t="s">
        <v>2173</v>
      </c>
      <c r="J621" s="3" t="s">
        <v>2173</v>
      </c>
      <c r="K621" s="3" t="s">
        <v>2173</v>
      </c>
      <c r="L621" s="3" t="s">
        <v>2173</v>
      </c>
      <c r="M621" s="3" t="s">
        <v>2173</v>
      </c>
      <c r="N621" s="3" t="s">
        <v>1532</v>
      </c>
      <c r="O621" s="3">
        <f t="shared" si="32"/>
        <v>99.75</v>
      </c>
      <c r="R621" t="s">
        <v>3007</v>
      </c>
      <c r="T621" s="3"/>
      <c r="U621" s="3"/>
    </row>
    <row r="622" spans="1:21" x14ac:dyDescent="0.15">
      <c r="A622" t="s">
        <v>591</v>
      </c>
      <c r="T622" s="3"/>
      <c r="U622" s="3"/>
    </row>
    <row r="623" spans="1:21" x14ac:dyDescent="0.15">
      <c r="A623">
        <v>68</v>
      </c>
      <c r="B623" s="8" t="s">
        <v>1125</v>
      </c>
      <c r="C623" s="3">
        <v>73.5</v>
      </c>
      <c r="D623" s="3">
        <v>2.75</v>
      </c>
      <c r="E623" s="3">
        <v>19.5</v>
      </c>
      <c r="F623" s="3">
        <v>4.25</v>
      </c>
      <c r="G623" s="9"/>
      <c r="H623" s="9"/>
      <c r="I623" s="9"/>
      <c r="J623" s="9"/>
      <c r="K623" s="9"/>
      <c r="L623" s="9"/>
      <c r="M623" s="9"/>
      <c r="N623" s="3" t="s">
        <v>1532</v>
      </c>
      <c r="O623" s="3">
        <f t="shared" si="32"/>
        <v>100</v>
      </c>
      <c r="R623" t="s">
        <v>3008</v>
      </c>
      <c r="T623" s="3"/>
      <c r="U623" s="3"/>
    </row>
    <row r="624" spans="1:21" x14ac:dyDescent="0.15">
      <c r="A624">
        <f>A623+1</f>
        <v>69</v>
      </c>
      <c r="B624" s="8" t="s">
        <v>1126</v>
      </c>
      <c r="C624" s="3">
        <v>75.5</v>
      </c>
      <c r="D624" s="3">
        <v>2.5</v>
      </c>
      <c r="E624" s="3">
        <v>18.25</v>
      </c>
      <c r="F624" s="3">
        <v>3.5</v>
      </c>
      <c r="G624" s="9"/>
      <c r="H624" s="9"/>
      <c r="I624" s="9"/>
      <c r="J624" s="9"/>
      <c r="K624" s="9"/>
      <c r="L624" s="9"/>
      <c r="M624" s="9"/>
      <c r="N624" s="3" t="s">
        <v>1532</v>
      </c>
      <c r="O624" s="3">
        <f t="shared" si="32"/>
        <v>99.75</v>
      </c>
      <c r="R624" t="s">
        <v>3009</v>
      </c>
      <c r="T624" s="3"/>
      <c r="U624" s="3"/>
    </row>
    <row r="625" spans="1:21" x14ac:dyDescent="0.15">
      <c r="A625">
        <f t="shared" ref="A625:A646" si="33">A624+1</f>
        <v>70</v>
      </c>
      <c r="B625" s="8" t="s">
        <v>1127</v>
      </c>
      <c r="C625" s="3">
        <v>78.180000000000007</v>
      </c>
      <c r="D625" s="3">
        <v>1.64</v>
      </c>
      <c r="E625" s="3">
        <v>16.13</v>
      </c>
      <c r="F625" s="3">
        <v>4.03</v>
      </c>
      <c r="G625" s="9"/>
      <c r="H625" s="9"/>
      <c r="I625" s="9"/>
      <c r="J625" s="9"/>
      <c r="K625" s="9"/>
      <c r="L625" s="9"/>
      <c r="M625" s="9"/>
      <c r="N625" s="3" t="s">
        <v>1532</v>
      </c>
      <c r="O625" s="3">
        <f t="shared" si="32"/>
        <v>99.98</v>
      </c>
      <c r="R625" t="s">
        <v>3010</v>
      </c>
      <c r="T625" s="3"/>
      <c r="U625" s="3"/>
    </row>
    <row r="626" spans="1:21" x14ac:dyDescent="0.15">
      <c r="A626">
        <f t="shared" si="33"/>
        <v>71</v>
      </c>
      <c r="B626" s="8" t="s">
        <v>592</v>
      </c>
      <c r="C626" s="3">
        <v>78.14</v>
      </c>
      <c r="D626" s="3">
        <v>2.36</v>
      </c>
      <c r="E626" s="3">
        <v>17.25</v>
      </c>
      <c r="F626" s="3">
        <v>1.25</v>
      </c>
      <c r="G626" s="9"/>
      <c r="H626" s="9"/>
      <c r="I626" s="9"/>
      <c r="J626" s="9"/>
      <c r="K626" s="9"/>
      <c r="L626" s="9"/>
      <c r="M626" s="9"/>
      <c r="N626" s="3" t="s">
        <v>1532</v>
      </c>
      <c r="O626" s="3">
        <f t="shared" si="32"/>
        <v>99</v>
      </c>
      <c r="R626" t="s">
        <v>3011</v>
      </c>
      <c r="T626" s="14"/>
      <c r="U626" s="3"/>
    </row>
    <row r="627" spans="1:21" x14ac:dyDescent="0.15">
      <c r="A627">
        <f t="shared" si="33"/>
        <v>72</v>
      </c>
      <c r="B627" s="8" t="s">
        <v>1128</v>
      </c>
      <c r="C627" s="3">
        <v>85.75</v>
      </c>
      <c r="D627" s="3">
        <v>4.78</v>
      </c>
      <c r="E627" s="3">
        <v>7.5</v>
      </c>
      <c r="F627" s="3">
        <v>1.5</v>
      </c>
      <c r="G627" s="9"/>
      <c r="H627" s="9"/>
      <c r="I627" s="9"/>
      <c r="J627" s="9"/>
      <c r="K627" s="9"/>
      <c r="L627" s="9"/>
      <c r="M627" s="9"/>
      <c r="N627" s="3" t="s">
        <v>1532</v>
      </c>
      <c r="O627" s="3">
        <f t="shared" si="32"/>
        <v>99.53</v>
      </c>
      <c r="R627" t="s">
        <v>3012</v>
      </c>
      <c r="T627" s="3"/>
      <c r="U627" s="3"/>
    </row>
    <row r="628" spans="1:21" x14ac:dyDescent="0.15">
      <c r="A628">
        <f t="shared" si="33"/>
        <v>73</v>
      </c>
      <c r="B628" s="8" t="s">
        <v>593</v>
      </c>
      <c r="C628" s="3">
        <v>78.75</v>
      </c>
      <c r="D628" s="3">
        <v>1.25</v>
      </c>
      <c r="E628" s="3">
        <v>18.5</v>
      </c>
      <c r="F628" s="3">
        <v>0.75</v>
      </c>
      <c r="G628" s="9"/>
      <c r="H628" s="9"/>
      <c r="I628" s="9"/>
      <c r="J628" s="9"/>
      <c r="K628" s="9"/>
      <c r="L628" s="9"/>
      <c r="M628" s="9"/>
      <c r="N628" s="3" t="s">
        <v>1532</v>
      </c>
      <c r="O628" s="3">
        <f t="shared" si="32"/>
        <v>99.25</v>
      </c>
      <c r="R628" t="s">
        <v>3013</v>
      </c>
      <c r="T628" s="3"/>
      <c r="U628" s="3"/>
    </row>
    <row r="629" spans="1:21" x14ac:dyDescent="0.15">
      <c r="A629">
        <f t="shared" si="33"/>
        <v>74</v>
      </c>
      <c r="B629" s="8" t="s">
        <v>1129</v>
      </c>
      <c r="C629" s="3">
        <v>80.3</v>
      </c>
      <c r="D629" s="3">
        <v>0.75</v>
      </c>
      <c r="E629" s="3">
        <v>15.4</v>
      </c>
      <c r="F629" s="3">
        <v>3.51</v>
      </c>
      <c r="G629" s="9"/>
      <c r="H629" s="9"/>
      <c r="I629" s="9"/>
      <c r="J629" s="9"/>
      <c r="K629" s="9"/>
      <c r="L629" s="9"/>
      <c r="M629" s="9"/>
      <c r="N629" s="3" t="s">
        <v>1532</v>
      </c>
      <c r="O629" s="3">
        <f t="shared" si="32"/>
        <v>99.960000000000008</v>
      </c>
      <c r="R629" t="s">
        <v>3014</v>
      </c>
      <c r="T629" s="3"/>
      <c r="U629" s="3"/>
    </row>
    <row r="630" spans="1:21" x14ac:dyDescent="0.15">
      <c r="A630">
        <f t="shared" si="33"/>
        <v>75</v>
      </c>
      <c r="B630" s="8" t="s">
        <v>1130</v>
      </c>
      <c r="C630" s="3">
        <v>78.3</v>
      </c>
      <c r="D630" s="3">
        <v>2.12</v>
      </c>
      <c r="E630" s="3">
        <v>18.36</v>
      </c>
      <c r="F630" s="3">
        <v>0.14000000000000001</v>
      </c>
      <c r="G630" s="9"/>
      <c r="H630" s="9"/>
      <c r="I630" s="9"/>
      <c r="J630" s="9"/>
      <c r="K630" s="9"/>
      <c r="L630" s="9"/>
      <c r="M630" s="9"/>
      <c r="N630" s="3" t="s">
        <v>1532</v>
      </c>
      <c r="O630" s="3">
        <f t="shared" si="32"/>
        <v>98.92</v>
      </c>
      <c r="R630" t="s">
        <v>3015</v>
      </c>
      <c r="T630" s="3"/>
      <c r="U630" s="3"/>
    </row>
    <row r="631" spans="1:21" x14ac:dyDescent="0.15">
      <c r="A631">
        <f t="shared" si="33"/>
        <v>76</v>
      </c>
      <c r="B631" s="8" t="s">
        <v>1131</v>
      </c>
      <c r="C631" s="3">
        <v>79.13</v>
      </c>
      <c r="D631" s="3">
        <v>2.04</v>
      </c>
      <c r="E631" s="3">
        <v>17.36</v>
      </c>
      <c r="F631" s="3">
        <v>1.42</v>
      </c>
      <c r="G631" s="9"/>
      <c r="H631" s="9"/>
      <c r="I631" s="9"/>
      <c r="J631" s="9"/>
      <c r="K631" s="9"/>
      <c r="L631" s="9"/>
      <c r="M631" s="9"/>
      <c r="N631" s="3" t="s">
        <v>1532</v>
      </c>
      <c r="O631" s="3">
        <f t="shared" si="32"/>
        <v>99.95</v>
      </c>
      <c r="R631" t="s">
        <v>3016</v>
      </c>
      <c r="T631" s="3"/>
      <c r="U631" s="3"/>
    </row>
    <row r="632" spans="1:21" x14ac:dyDescent="0.15">
      <c r="A632">
        <f t="shared" si="33"/>
        <v>77</v>
      </c>
      <c r="B632" s="8" t="s">
        <v>1132</v>
      </c>
      <c r="C632" s="3">
        <v>82.55</v>
      </c>
      <c r="D632" s="3">
        <v>10.39</v>
      </c>
      <c r="E632" s="3">
        <v>6.34</v>
      </c>
      <c r="F632" s="3">
        <v>0.6</v>
      </c>
      <c r="G632" s="9"/>
      <c r="H632" s="9"/>
      <c r="I632" s="9"/>
      <c r="J632" s="9"/>
      <c r="K632" s="9"/>
      <c r="L632" s="9"/>
      <c r="M632" s="9"/>
      <c r="N632" s="3" t="s">
        <v>1532</v>
      </c>
      <c r="O632" s="3">
        <f t="shared" si="32"/>
        <v>99.88</v>
      </c>
      <c r="R632" t="s">
        <v>3017</v>
      </c>
      <c r="T632" s="3"/>
      <c r="U632" s="3"/>
    </row>
    <row r="633" spans="1:21" x14ac:dyDescent="0.15">
      <c r="A633">
        <f t="shared" si="33"/>
        <v>78</v>
      </c>
      <c r="B633" s="8" t="s">
        <v>1129</v>
      </c>
      <c r="C633" s="3">
        <v>79.5</v>
      </c>
      <c r="D633" s="3">
        <v>0.75</v>
      </c>
      <c r="E633" s="3">
        <v>18.5</v>
      </c>
      <c r="F633" s="3">
        <v>0.25</v>
      </c>
      <c r="G633" s="9"/>
      <c r="H633" s="9"/>
      <c r="I633" s="9"/>
      <c r="J633" s="9"/>
      <c r="K633" s="9"/>
      <c r="L633" s="9"/>
      <c r="M633" s="9"/>
      <c r="N633" s="3" t="s">
        <v>1532</v>
      </c>
      <c r="O633" s="3">
        <f t="shared" si="32"/>
        <v>99</v>
      </c>
      <c r="R633" t="s">
        <v>3018</v>
      </c>
      <c r="T633" s="3"/>
      <c r="U633" s="3"/>
    </row>
    <row r="634" spans="1:21" x14ac:dyDescent="0.15">
      <c r="A634">
        <f t="shared" si="33"/>
        <v>79</v>
      </c>
      <c r="B634" s="8" t="s">
        <v>1129</v>
      </c>
      <c r="C634" s="3">
        <v>79</v>
      </c>
      <c r="D634" s="3">
        <v>1.75</v>
      </c>
      <c r="E634" s="3">
        <v>19.25</v>
      </c>
      <c r="F634" s="3">
        <v>1.25</v>
      </c>
      <c r="G634" s="9"/>
      <c r="H634" s="9"/>
      <c r="I634" s="9"/>
      <c r="J634" s="9"/>
      <c r="K634" s="9"/>
      <c r="L634" s="9"/>
      <c r="M634" s="9"/>
      <c r="N634" s="3" t="s">
        <v>1532</v>
      </c>
      <c r="O634" s="3">
        <f t="shared" si="32"/>
        <v>101.25</v>
      </c>
      <c r="R634" t="s">
        <v>3019</v>
      </c>
      <c r="T634" s="3"/>
      <c r="U634" s="3"/>
    </row>
    <row r="635" spans="1:21" x14ac:dyDescent="0.15">
      <c r="A635">
        <f t="shared" si="33"/>
        <v>80</v>
      </c>
      <c r="B635" s="8" t="s">
        <v>1127</v>
      </c>
      <c r="C635" s="3">
        <v>79.5</v>
      </c>
      <c r="D635" s="3">
        <v>1.25</v>
      </c>
      <c r="E635" s="3">
        <v>19</v>
      </c>
      <c r="F635" s="3">
        <v>0.75</v>
      </c>
      <c r="G635" s="9"/>
      <c r="H635" s="9"/>
      <c r="I635" s="9"/>
      <c r="J635" s="9"/>
      <c r="K635" s="9"/>
      <c r="L635" s="9"/>
      <c r="M635" s="9"/>
      <c r="N635" s="3" t="s">
        <v>1532</v>
      </c>
      <c r="O635" s="3">
        <f t="shared" si="32"/>
        <v>100.5</v>
      </c>
      <c r="R635" t="s">
        <v>3020</v>
      </c>
      <c r="T635" s="3"/>
      <c r="U635" s="3"/>
    </row>
    <row r="636" spans="1:21" x14ac:dyDescent="0.15">
      <c r="A636">
        <f>A635+1</f>
        <v>81</v>
      </c>
      <c r="B636" s="8" t="s">
        <v>594</v>
      </c>
      <c r="C636" s="3">
        <v>78.5</v>
      </c>
      <c r="D636" s="3">
        <v>1.83</v>
      </c>
      <c r="E636" s="3">
        <v>19.190000000000001</v>
      </c>
      <c r="F636" s="3">
        <v>0.75</v>
      </c>
      <c r="G636" s="9"/>
      <c r="H636" s="9"/>
      <c r="I636" s="9"/>
      <c r="J636" s="9"/>
      <c r="K636" s="9"/>
      <c r="L636" s="9"/>
      <c r="M636" s="9"/>
      <c r="N636" s="3" t="s">
        <v>1532</v>
      </c>
      <c r="O636" s="3">
        <f t="shared" si="32"/>
        <v>100.27</v>
      </c>
      <c r="R636" t="s">
        <v>3021</v>
      </c>
      <c r="T636" s="3"/>
      <c r="U636" s="3"/>
    </row>
    <row r="637" spans="1:21" x14ac:dyDescent="0.15">
      <c r="A637">
        <f t="shared" si="33"/>
        <v>82</v>
      </c>
      <c r="B637" s="8" t="s">
        <v>595</v>
      </c>
      <c r="C637" s="3">
        <v>77.75</v>
      </c>
      <c r="D637" s="3">
        <v>1.25</v>
      </c>
      <c r="E637" s="3">
        <v>19.5</v>
      </c>
      <c r="F637" s="3">
        <v>0.5</v>
      </c>
      <c r="G637" s="9"/>
      <c r="H637" s="9"/>
      <c r="I637" s="9"/>
      <c r="J637" s="9"/>
      <c r="K637" s="9"/>
      <c r="L637" s="9"/>
      <c r="M637" s="9"/>
      <c r="N637" s="3" t="s">
        <v>1532</v>
      </c>
      <c r="O637" s="3">
        <f t="shared" si="32"/>
        <v>99</v>
      </c>
      <c r="R637" t="s">
        <v>3022</v>
      </c>
      <c r="T637" s="3"/>
      <c r="U637" s="3"/>
    </row>
    <row r="638" spans="1:21" x14ac:dyDescent="0.15">
      <c r="A638">
        <f t="shared" si="33"/>
        <v>83</v>
      </c>
      <c r="B638" s="8" t="s">
        <v>596</v>
      </c>
      <c r="C638" s="3">
        <v>77.5</v>
      </c>
      <c r="D638" s="3">
        <v>1.5</v>
      </c>
      <c r="E638" s="3">
        <v>20</v>
      </c>
      <c r="F638" s="3">
        <v>1</v>
      </c>
      <c r="G638" s="9"/>
      <c r="H638" s="9"/>
      <c r="I638" s="9"/>
      <c r="J638" s="9"/>
      <c r="K638" s="9"/>
      <c r="L638" s="9"/>
      <c r="M638" s="9"/>
      <c r="N638" s="3" t="s">
        <v>1532</v>
      </c>
      <c r="O638" s="3">
        <f t="shared" si="32"/>
        <v>100</v>
      </c>
      <c r="R638" t="s">
        <v>3023</v>
      </c>
      <c r="T638" s="3"/>
      <c r="U638" s="3"/>
    </row>
    <row r="639" spans="1:21" x14ac:dyDescent="0.15">
      <c r="A639">
        <f t="shared" si="33"/>
        <v>84</v>
      </c>
      <c r="B639" s="8" t="s">
        <v>597</v>
      </c>
      <c r="C639" s="3">
        <v>78.25</v>
      </c>
      <c r="D639" s="3">
        <v>1.5</v>
      </c>
      <c r="E639" s="3">
        <v>18.25</v>
      </c>
      <c r="F639" s="3">
        <v>0.75</v>
      </c>
      <c r="G639" s="9"/>
      <c r="H639" s="9"/>
      <c r="I639" s="9"/>
      <c r="J639" s="9"/>
      <c r="K639" s="9"/>
      <c r="L639" s="9"/>
      <c r="M639" s="9"/>
      <c r="N639" s="3" t="s">
        <v>1532</v>
      </c>
      <c r="O639" s="3">
        <f t="shared" si="32"/>
        <v>98.75</v>
      </c>
      <c r="R639" t="s">
        <v>3024</v>
      </c>
      <c r="T639" s="3"/>
      <c r="U639" s="3"/>
    </row>
    <row r="640" spans="1:21" x14ac:dyDescent="0.15">
      <c r="A640">
        <f t="shared" si="33"/>
        <v>85</v>
      </c>
      <c r="B640" s="8" t="s">
        <v>598</v>
      </c>
      <c r="C640" s="3">
        <v>65</v>
      </c>
      <c r="D640" s="3">
        <v>4.29</v>
      </c>
      <c r="E640" s="3">
        <v>15.62</v>
      </c>
      <c r="F640" s="3">
        <v>14.93</v>
      </c>
      <c r="G640" s="9"/>
      <c r="H640" s="9"/>
      <c r="I640" s="9"/>
      <c r="J640" s="9"/>
      <c r="K640" s="9"/>
      <c r="L640" s="9"/>
      <c r="M640" s="9"/>
      <c r="N640" s="3" t="s">
        <v>1532</v>
      </c>
      <c r="O640" s="3">
        <f t="shared" si="32"/>
        <v>99.84</v>
      </c>
      <c r="R640" t="s">
        <v>3025</v>
      </c>
      <c r="T640" s="3"/>
      <c r="U640" s="3"/>
    </row>
    <row r="641" spans="1:21" x14ac:dyDescent="0.15">
      <c r="A641">
        <f t="shared" si="33"/>
        <v>86</v>
      </c>
      <c r="B641" s="8" t="s">
        <v>1127</v>
      </c>
      <c r="C641" s="3">
        <v>83.5</v>
      </c>
      <c r="D641" s="3" t="s">
        <v>2173</v>
      </c>
      <c r="E641" s="3">
        <v>13.35</v>
      </c>
      <c r="F641" s="3">
        <v>3.19</v>
      </c>
      <c r="G641" s="9"/>
      <c r="H641" s="9"/>
      <c r="I641" s="9"/>
      <c r="J641" s="9"/>
      <c r="K641" s="9"/>
      <c r="L641" s="9"/>
      <c r="M641" s="9"/>
      <c r="N641" s="3" t="s">
        <v>1532</v>
      </c>
      <c r="O641" s="3">
        <f t="shared" si="32"/>
        <v>100.03999999999999</v>
      </c>
      <c r="R641" t="s">
        <v>3026</v>
      </c>
      <c r="T641" s="3"/>
      <c r="U641" s="3"/>
    </row>
    <row r="642" spans="1:21" x14ac:dyDescent="0.15">
      <c r="A642">
        <f t="shared" si="33"/>
        <v>87</v>
      </c>
      <c r="B642" s="8" t="s">
        <v>1133</v>
      </c>
      <c r="C642" s="3">
        <v>91</v>
      </c>
      <c r="D642" s="3" t="s">
        <v>2173</v>
      </c>
      <c r="E642" s="3">
        <v>9</v>
      </c>
      <c r="F642" s="3" t="s">
        <v>2173</v>
      </c>
      <c r="G642" s="9"/>
      <c r="H642" s="9"/>
      <c r="I642" s="9"/>
      <c r="J642" s="9"/>
      <c r="K642" s="9"/>
      <c r="L642" s="9"/>
      <c r="M642" s="9"/>
      <c r="N642" s="3" t="s">
        <v>1532</v>
      </c>
      <c r="O642" s="3">
        <f t="shared" si="32"/>
        <v>100</v>
      </c>
      <c r="R642" t="s">
        <v>3027</v>
      </c>
      <c r="T642" s="3"/>
      <c r="U642" s="3"/>
    </row>
    <row r="643" spans="1:21" x14ac:dyDescent="0.15">
      <c r="A643">
        <f t="shared" si="33"/>
        <v>88</v>
      </c>
      <c r="B643" s="8" t="s">
        <v>599</v>
      </c>
      <c r="C643" s="3">
        <v>76.5</v>
      </c>
      <c r="D643" s="3">
        <v>2.4500000000000002</v>
      </c>
      <c r="E643" s="3">
        <v>20.3</v>
      </c>
      <c r="F643" s="3" t="s">
        <v>1134</v>
      </c>
      <c r="G643" s="9"/>
      <c r="H643" s="9"/>
      <c r="I643" s="9"/>
      <c r="J643" s="9"/>
      <c r="K643" s="9"/>
      <c r="L643" s="9"/>
      <c r="M643" s="9"/>
      <c r="N643" s="3" t="s">
        <v>1532</v>
      </c>
      <c r="O643" s="3">
        <f t="shared" si="32"/>
        <v>99.25</v>
      </c>
      <c r="R643" t="s">
        <v>3028</v>
      </c>
      <c r="T643" s="3"/>
      <c r="U643" s="3"/>
    </row>
    <row r="644" spans="1:21" x14ac:dyDescent="0.15">
      <c r="A644">
        <f>A643+1</f>
        <v>89</v>
      </c>
      <c r="B644" s="8" t="s">
        <v>600</v>
      </c>
      <c r="C644" s="3">
        <v>76.45</v>
      </c>
      <c r="D644" s="3">
        <v>3.51</v>
      </c>
      <c r="E644" s="3">
        <v>20.03</v>
      </c>
      <c r="F644" s="3" t="s">
        <v>1134</v>
      </c>
      <c r="G644" s="9"/>
      <c r="H644" s="9"/>
      <c r="I644" s="9"/>
      <c r="J644" s="9"/>
      <c r="K644" s="9"/>
      <c r="L644" s="9"/>
      <c r="M644" s="9"/>
      <c r="N644" s="3" t="s">
        <v>1532</v>
      </c>
      <c r="O644" s="3">
        <f t="shared" si="32"/>
        <v>99.990000000000009</v>
      </c>
      <c r="R644" t="s">
        <v>3029</v>
      </c>
      <c r="T644" s="3"/>
      <c r="U644" s="3"/>
    </row>
    <row r="645" spans="1:21" x14ac:dyDescent="0.15">
      <c r="A645">
        <f t="shared" si="33"/>
        <v>90</v>
      </c>
      <c r="B645" s="8" t="s">
        <v>600</v>
      </c>
      <c r="C645" s="3">
        <v>79.45</v>
      </c>
      <c r="D645" s="3">
        <v>2.25</v>
      </c>
      <c r="E645" s="3">
        <v>16.95</v>
      </c>
      <c r="F645" s="3">
        <v>1.31</v>
      </c>
      <c r="G645" s="9"/>
      <c r="H645" s="9"/>
      <c r="I645" s="9"/>
      <c r="J645" s="9"/>
      <c r="K645" s="9"/>
      <c r="L645" s="9"/>
      <c r="M645" s="9"/>
      <c r="N645" s="3" t="s">
        <v>1532</v>
      </c>
      <c r="O645" s="3">
        <f t="shared" si="32"/>
        <v>99.960000000000008</v>
      </c>
      <c r="R645" t="s">
        <v>3030</v>
      </c>
      <c r="T645" s="3"/>
      <c r="U645" s="3"/>
    </row>
    <row r="646" spans="1:21" x14ac:dyDescent="0.15">
      <c r="A646">
        <f t="shared" si="33"/>
        <v>91</v>
      </c>
      <c r="B646" s="8" t="s">
        <v>601</v>
      </c>
      <c r="C646" s="3">
        <v>80.59</v>
      </c>
      <c r="D646" s="3" t="s">
        <v>1134</v>
      </c>
      <c r="E646" s="3">
        <v>13.86</v>
      </c>
      <c r="F646" s="3">
        <v>5.25</v>
      </c>
      <c r="G646" s="9"/>
      <c r="H646" s="9"/>
      <c r="I646" s="9"/>
      <c r="J646" s="9"/>
      <c r="K646" s="9"/>
      <c r="L646" s="9"/>
      <c r="M646" s="9"/>
      <c r="N646" s="3" t="s">
        <v>1532</v>
      </c>
      <c r="O646" s="3">
        <f t="shared" si="32"/>
        <v>99.7</v>
      </c>
      <c r="R646" t="s">
        <v>3031</v>
      </c>
      <c r="T646" s="3"/>
      <c r="U646" s="3"/>
    </row>
    <row r="647" spans="1:21" x14ac:dyDescent="0.15">
      <c r="A647">
        <f>A646+1</f>
        <v>92</v>
      </c>
      <c r="B647" s="8" t="s">
        <v>1135</v>
      </c>
      <c r="C647" s="3">
        <v>74.25</v>
      </c>
      <c r="D647" s="3">
        <v>3.68</v>
      </c>
      <c r="E647" s="3">
        <v>17.420000000000002</v>
      </c>
      <c r="F647" s="3">
        <v>4.6500000000000004</v>
      </c>
      <c r="G647" s="9"/>
      <c r="H647" s="9"/>
      <c r="I647" s="9"/>
      <c r="J647" s="9"/>
      <c r="K647" s="9"/>
      <c r="L647" s="9"/>
      <c r="M647" s="9"/>
      <c r="N647" s="3" t="s">
        <v>1532</v>
      </c>
      <c r="O647" s="3">
        <f t="shared" si="32"/>
        <v>100.00000000000001</v>
      </c>
      <c r="R647" t="s">
        <v>3032</v>
      </c>
      <c r="T647" s="3"/>
      <c r="U647" s="3"/>
    </row>
    <row r="648" spans="1:21" x14ac:dyDescent="0.15">
      <c r="A648" t="s">
        <v>602</v>
      </c>
      <c r="T648" s="3"/>
      <c r="U648" s="3"/>
    </row>
    <row r="649" spans="1:21" x14ac:dyDescent="0.15">
      <c r="A649">
        <v>93</v>
      </c>
      <c r="B649" s="8" t="s">
        <v>1136</v>
      </c>
      <c r="C649" s="3">
        <v>80.27</v>
      </c>
      <c r="D649" s="3">
        <v>19.66</v>
      </c>
      <c r="E649" s="3" t="s">
        <v>2173</v>
      </c>
      <c r="F649" s="3" t="s">
        <v>2173</v>
      </c>
      <c r="G649" s="9"/>
      <c r="H649" s="9"/>
      <c r="I649" s="9"/>
      <c r="J649" s="9"/>
      <c r="K649" s="9"/>
      <c r="L649" s="9"/>
      <c r="M649" s="9"/>
      <c r="N649" s="3" t="s">
        <v>1532</v>
      </c>
      <c r="O649" s="3">
        <f t="shared" si="32"/>
        <v>99.929999999999993</v>
      </c>
      <c r="R649" t="s">
        <v>3033</v>
      </c>
      <c r="T649" s="3"/>
      <c r="U649" s="3"/>
    </row>
    <row r="650" spans="1:21" x14ac:dyDescent="0.15">
      <c r="A650">
        <v>94</v>
      </c>
      <c r="B650" s="8" t="s">
        <v>1137</v>
      </c>
      <c r="C650" s="3">
        <v>73</v>
      </c>
      <c r="D650" s="3">
        <v>26.74</v>
      </c>
      <c r="E650" s="3" t="s">
        <v>2173</v>
      </c>
      <c r="F650" s="3" t="s">
        <v>2173</v>
      </c>
      <c r="G650" s="9"/>
      <c r="H650" s="9"/>
      <c r="I650" s="9"/>
      <c r="J650" s="9"/>
      <c r="K650" s="9"/>
      <c r="L650" s="9"/>
      <c r="M650" s="9"/>
      <c r="N650" s="3" t="s">
        <v>1532</v>
      </c>
      <c r="O650" s="3">
        <f t="shared" si="32"/>
        <v>99.74</v>
      </c>
      <c r="R650" t="s">
        <v>3034</v>
      </c>
      <c r="T650" s="3"/>
      <c r="U650" s="3"/>
    </row>
    <row r="651" spans="1:21" x14ac:dyDescent="0.15">
      <c r="A651" t="s">
        <v>603</v>
      </c>
      <c r="T651" s="3"/>
      <c r="U651" s="3"/>
    </row>
    <row r="652" spans="1:21" x14ac:dyDescent="0.15">
      <c r="A652">
        <v>95</v>
      </c>
      <c r="B652" s="8" t="s">
        <v>633</v>
      </c>
      <c r="C652" s="3">
        <v>99</v>
      </c>
      <c r="D652" s="3">
        <v>0.32</v>
      </c>
      <c r="E652" s="3" t="s">
        <v>2173</v>
      </c>
      <c r="F652" s="3" t="s">
        <v>2173</v>
      </c>
      <c r="G652" s="3" t="s">
        <v>2173</v>
      </c>
      <c r="H652" s="3">
        <v>0.34</v>
      </c>
      <c r="I652" s="3" t="s">
        <v>2173</v>
      </c>
      <c r="J652" s="3" t="s">
        <v>2173</v>
      </c>
      <c r="K652" s="3" t="s">
        <v>2173</v>
      </c>
      <c r="L652" s="3" t="s">
        <v>2173</v>
      </c>
      <c r="M652" s="3" t="s">
        <v>2173</v>
      </c>
      <c r="N652" s="3" t="s">
        <v>606</v>
      </c>
      <c r="O652" s="3">
        <f t="shared" si="32"/>
        <v>99.66</v>
      </c>
      <c r="R652" s="13" t="s">
        <v>380</v>
      </c>
      <c r="T652" s="3"/>
      <c r="U652" s="3"/>
    </row>
    <row r="653" spans="1:21" x14ac:dyDescent="0.15">
      <c r="A653">
        <v>96</v>
      </c>
      <c r="B653" s="8" t="s">
        <v>1138</v>
      </c>
      <c r="C653" s="3">
        <v>90.2</v>
      </c>
      <c r="D653" s="3">
        <v>9.64</v>
      </c>
      <c r="E653" s="3" t="s">
        <v>2173</v>
      </c>
      <c r="F653" s="3" t="s">
        <v>2173</v>
      </c>
      <c r="G653" s="3" t="s">
        <v>2173</v>
      </c>
      <c r="H653" s="3">
        <v>0.05</v>
      </c>
      <c r="I653" s="3" t="s">
        <v>2173</v>
      </c>
      <c r="J653" s="3" t="s">
        <v>2173</v>
      </c>
      <c r="K653" s="3" t="s">
        <v>2173</v>
      </c>
      <c r="L653" s="3" t="s">
        <v>2173</v>
      </c>
      <c r="M653" s="3" t="s">
        <v>2173</v>
      </c>
      <c r="N653" s="3" t="s">
        <v>606</v>
      </c>
      <c r="O653" s="3">
        <f t="shared" si="32"/>
        <v>99.89</v>
      </c>
      <c r="R653" s="13" t="s">
        <v>380</v>
      </c>
      <c r="T653" s="3"/>
      <c r="U653" s="3"/>
    </row>
    <row r="654" spans="1:21" x14ac:dyDescent="0.15">
      <c r="A654">
        <v>97</v>
      </c>
      <c r="B654" s="8" t="s">
        <v>604</v>
      </c>
      <c r="C654" s="3">
        <v>88.67</v>
      </c>
      <c r="D654" s="3">
        <v>10.1</v>
      </c>
      <c r="E654" s="3" t="s">
        <v>2173</v>
      </c>
      <c r="F654" s="3" t="s">
        <v>2173</v>
      </c>
      <c r="G654" s="3" t="s">
        <v>2173</v>
      </c>
      <c r="H654" s="3">
        <v>0.28000000000000003</v>
      </c>
      <c r="I654" s="3" t="s">
        <v>2173</v>
      </c>
      <c r="J654" s="3" t="s">
        <v>2173</v>
      </c>
      <c r="K654" s="3" t="s">
        <v>2173</v>
      </c>
      <c r="L654" s="3" t="s">
        <v>2173</v>
      </c>
      <c r="M654" s="3" t="s">
        <v>2173</v>
      </c>
      <c r="N654" s="3" t="s">
        <v>606</v>
      </c>
      <c r="O654" s="3">
        <f t="shared" si="32"/>
        <v>99.05</v>
      </c>
      <c r="R654" s="13" t="s">
        <v>380</v>
      </c>
      <c r="T654" s="3"/>
      <c r="U654" s="3"/>
    </row>
    <row r="655" spans="1:21" x14ac:dyDescent="0.15">
      <c r="A655">
        <v>98</v>
      </c>
      <c r="B655" s="8" t="s">
        <v>605</v>
      </c>
      <c r="C655" s="3">
        <v>93</v>
      </c>
      <c r="D655" s="3">
        <v>6.35</v>
      </c>
      <c r="E655" s="3" t="s">
        <v>2173</v>
      </c>
      <c r="F655" s="3" t="s">
        <v>2173</v>
      </c>
      <c r="G655" s="3" t="s">
        <v>2173</v>
      </c>
      <c r="H655" s="3">
        <v>0.18</v>
      </c>
      <c r="I655" s="3" t="s">
        <v>2173</v>
      </c>
      <c r="J655" s="3" t="s">
        <v>2173</v>
      </c>
      <c r="K655" s="3" t="s">
        <v>2173</v>
      </c>
      <c r="L655" s="3" t="s">
        <v>2173</v>
      </c>
      <c r="M655" s="3" t="s">
        <v>2173</v>
      </c>
      <c r="N655" s="3" t="s">
        <v>606</v>
      </c>
      <c r="O655" s="3">
        <f t="shared" si="32"/>
        <v>99.53</v>
      </c>
      <c r="R655" s="13" t="s">
        <v>380</v>
      </c>
      <c r="T655" s="3"/>
      <c r="U655" s="3"/>
    </row>
    <row r="656" spans="1:21" x14ac:dyDescent="0.15">
      <c r="A656">
        <v>99</v>
      </c>
      <c r="B656" s="8" t="s">
        <v>634</v>
      </c>
      <c r="C656" s="3">
        <v>89.7</v>
      </c>
      <c r="D656" s="3">
        <v>0.63</v>
      </c>
      <c r="E656" s="3" t="s">
        <v>2173</v>
      </c>
      <c r="F656" s="3" t="s">
        <v>2173</v>
      </c>
      <c r="G656" s="3" t="s">
        <v>2173</v>
      </c>
      <c r="H656" s="3">
        <v>9.1</v>
      </c>
      <c r="I656" s="3" t="s">
        <v>2173</v>
      </c>
      <c r="J656" s="3" t="s">
        <v>2173</v>
      </c>
      <c r="K656" s="3" t="s">
        <v>2173</v>
      </c>
      <c r="L656" s="3" t="s">
        <v>2173</v>
      </c>
      <c r="M656" s="3" t="s">
        <v>2173</v>
      </c>
      <c r="N656" s="3" t="s">
        <v>606</v>
      </c>
      <c r="O656" s="3">
        <f t="shared" si="32"/>
        <v>99.429999999999993</v>
      </c>
      <c r="R656" s="13" t="s">
        <v>380</v>
      </c>
      <c r="T656" s="3"/>
      <c r="U656" s="3"/>
    </row>
    <row r="657" spans="1:21" x14ac:dyDescent="0.15">
      <c r="I657" s="10" t="s">
        <v>2169</v>
      </c>
      <c r="J657" s="10" t="s">
        <v>2170</v>
      </c>
      <c r="K657" s="10" t="s">
        <v>2167</v>
      </c>
      <c r="L657" s="10" t="s">
        <v>2168</v>
      </c>
      <c r="T657" s="3"/>
      <c r="U657" s="3"/>
    </row>
    <row r="658" spans="1:21" x14ac:dyDescent="0.15">
      <c r="A658" s="1" t="s">
        <v>1139</v>
      </c>
      <c r="C658" s="2"/>
      <c r="D658" s="2"/>
      <c r="E658" s="2"/>
      <c r="F658" s="2"/>
      <c r="G658" s="2"/>
      <c r="H658" s="2"/>
      <c r="I658" s="26" t="s">
        <v>2167</v>
      </c>
      <c r="J658" s="26" t="s">
        <v>2168</v>
      </c>
      <c r="K658" s="26" t="s">
        <v>2169</v>
      </c>
      <c r="L658" s="26" t="s">
        <v>2170</v>
      </c>
      <c r="M658" s="2"/>
      <c r="N658" s="2" t="s">
        <v>1519</v>
      </c>
      <c r="O658" s="2" t="s">
        <v>2295</v>
      </c>
      <c r="T658" s="3"/>
      <c r="U658" s="3"/>
    </row>
    <row r="659" spans="1:21" x14ac:dyDescent="0.15">
      <c r="A659" t="s">
        <v>607</v>
      </c>
      <c r="L659" s="14" t="s">
        <v>1252</v>
      </c>
      <c r="T659" s="3"/>
      <c r="U659" s="3"/>
    </row>
    <row r="660" spans="1:21" x14ac:dyDescent="0.15">
      <c r="A660">
        <v>1</v>
      </c>
      <c r="B660" s="8" t="s">
        <v>635</v>
      </c>
      <c r="C660" s="3">
        <v>87.69</v>
      </c>
      <c r="D660" s="3">
        <v>10.68</v>
      </c>
      <c r="E660" s="3" t="s">
        <v>2173</v>
      </c>
      <c r="F660" s="3">
        <v>1.3</v>
      </c>
      <c r="G660" s="3" t="s">
        <v>2173</v>
      </c>
      <c r="H660" s="3">
        <v>0.33</v>
      </c>
      <c r="I660" s="22" t="s">
        <v>2173</v>
      </c>
      <c r="J660" s="22" t="s">
        <v>2173</v>
      </c>
      <c r="K660" s="22" t="s">
        <v>2173</v>
      </c>
      <c r="L660" s="22" t="s">
        <v>2173</v>
      </c>
      <c r="M660" s="3" t="s">
        <v>2173</v>
      </c>
      <c r="N660" s="3" t="s">
        <v>737</v>
      </c>
      <c r="O660" s="3">
        <f t="shared" ref="O660:O723" si="34">SUM(C660:M660)</f>
        <v>100</v>
      </c>
      <c r="R660" t="s">
        <v>1390</v>
      </c>
      <c r="T660" s="3"/>
      <c r="U660" s="3"/>
    </row>
    <row r="661" spans="1:21" x14ac:dyDescent="0.15">
      <c r="A661">
        <v>2</v>
      </c>
      <c r="B661" s="8" t="s">
        <v>609</v>
      </c>
      <c r="C661" s="3">
        <v>89.44</v>
      </c>
      <c r="D661" s="3">
        <v>9.8800000000000008</v>
      </c>
      <c r="E661" s="11" t="s">
        <v>1111</v>
      </c>
      <c r="F661" s="3" t="s">
        <v>2173</v>
      </c>
      <c r="G661" s="3" t="s">
        <v>2173</v>
      </c>
      <c r="H661" s="11">
        <v>0.4</v>
      </c>
      <c r="I661" s="22" t="s">
        <v>2173</v>
      </c>
      <c r="J661" s="11" t="s">
        <v>1111</v>
      </c>
      <c r="K661" s="12">
        <v>0.28000000000000003</v>
      </c>
      <c r="L661" s="12">
        <v>0.28000000000000003</v>
      </c>
      <c r="M661" s="11" t="s">
        <v>1111</v>
      </c>
      <c r="N661" s="3" t="s">
        <v>651</v>
      </c>
      <c r="O661" s="3">
        <f t="shared" si="34"/>
        <v>100.28</v>
      </c>
      <c r="R661" s="13" t="s">
        <v>355</v>
      </c>
      <c r="S661" s="17" t="s">
        <v>356</v>
      </c>
      <c r="T661" s="3"/>
      <c r="U661" s="3"/>
    </row>
    <row r="662" spans="1:21" x14ac:dyDescent="0.15">
      <c r="A662">
        <v>3</v>
      </c>
      <c r="B662" s="8" t="s">
        <v>609</v>
      </c>
      <c r="C662" s="3">
        <v>82.02</v>
      </c>
      <c r="D662" s="3">
        <v>17.149999999999999</v>
      </c>
      <c r="E662" s="11" t="s">
        <v>1111</v>
      </c>
      <c r="F662" s="3" t="s">
        <v>2173</v>
      </c>
      <c r="G662" s="3" t="s">
        <v>2173</v>
      </c>
      <c r="H662" s="11">
        <v>0.83</v>
      </c>
      <c r="I662" s="22" t="s">
        <v>2173</v>
      </c>
      <c r="J662" s="11" t="s">
        <v>1111</v>
      </c>
      <c r="K662" s="12">
        <v>0.83</v>
      </c>
      <c r="L662" s="12">
        <v>0.83</v>
      </c>
      <c r="M662" s="11" t="s">
        <v>1111</v>
      </c>
      <c r="N662" s="3" t="s">
        <v>651</v>
      </c>
      <c r="O662" s="3">
        <f t="shared" si="34"/>
        <v>101.65999999999998</v>
      </c>
      <c r="R662" s="13" t="s">
        <v>357</v>
      </c>
      <c r="S662" s="17" t="s">
        <v>358</v>
      </c>
      <c r="T662" s="3"/>
      <c r="U662" s="3"/>
    </row>
    <row r="663" spans="1:21" x14ac:dyDescent="0.15">
      <c r="A663">
        <v>4</v>
      </c>
      <c r="B663" s="8" t="s">
        <v>610</v>
      </c>
      <c r="C663">
        <v>84.61</v>
      </c>
      <c r="D663">
        <v>12.13</v>
      </c>
      <c r="E663" s="3" t="s">
        <v>1111</v>
      </c>
      <c r="F663" s="3">
        <v>2.71</v>
      </c>
      <c r="G663" s="3" t="s">
        <v>2173</v>
      </c>
      <c r="H663" s="3">
        <v>0.12</v>
      </c>
      <c r="I663" s="22" t="s">
        <v>1111</v>
      </c>
      <c r="J663" s="22" t="s">
        <v>2173</v>
      </c>
      <c r="K663" s="23">
        <v>0.43</v>
      </c>
      <c r="L663" s="22" t="s">
        <v>2173</v>
      </c>
      <c r="M663" s="3" t="s">
        <v>1111</v>
      </c>
      <c r="N663" s="3" t="s">
        <v>1112</v>
      </c>
      <c r="O663" s="3">
        <f t="shared" si="34"/>
        <v>100</v>
      </c>
      <c r="T663" s="3"/>
      <c r="U663" s="3"/>
    </row>
    <row r="664" spans="1:21" x14ac:dyDescent="0.15">
      <c r="A664">
        <v>5</v>
      </c>
      <c r="B664" s="8" t="s">
        <v>1109</v>
      </c>
      <c r="C664">
        <v>92.12</v>
      </c>
      <c r="D664">
        <v>7</v>
      </c>
      <c r="E664" s="3" t="s">
        <v>2173</v>
      </c>
      <c r="F664" s="3" t="s">
        <v>2173</v>
      </c>
      <c r="G664" s="3" t="s">
        <v>2173</v>
      </c>
      <c r="H664" s="3">
        <v>0.53</v>
      </c>
      <c r="I664" s="22" t="s">
        <v>2173</v>
      </c>
      <c r="J664" s="22" t="s">
        <v>2173</v>
      </c>
      <c r="K664" s="23">
        <v>0.35</v>
      </c>
      <c r="L664" s="22" t="s">
        <v>1111</v>
      </c>
      <c r="M664" s="3" t="s">
        <v>1111</v>
      </c>
      <c r="N664" s="3" t="s">
        <v>1112</v>
      </c>
      <c r="O664" s="3">
        <f t="shared" si="34"/>
        <v>100</v>
      </c>
      <c r="T664" s="14"/>
      <c r="U664" s="3"/>
    </row>
    <row r="665" spans="1:21" x14ac:dyDescent="0.15">
      <c r="A665" t="s">
        <v>608</v>
      </c>
      <c r="I665" s="22"/>
      <c r="J665" s="22"/>
      <c r="K665" s="22"/>
      <c r="L665" s="22"/>
      <c r="T665" s="3"/>
      <c r="U665" s="3"/>
    </row>
    <row r="666" spans="1:21" x14ac:dyDescent="0.15">
      <c r="A666">
        <v>6</v>
      </c>
      <c r="B666" s="8" t="s">
        <v>1140</v>
      </c>
      <c r="C666">
        <v>86.9</v>
      </c>
      <c r="D666">
        <v>13.1</v>
      </c>
      <c r="E666" s="3" t="s">
        <v>2173</v>
      </c>
      <c r="F666" s="3" t="s">
        <v>2173</v>
      </c>
      <c r="G666" s="3" t="s">
        <v>2173</v>
      </c>
      <c r="H666" s="3" t="s">
        <v>2173</v>
      </c>
      <c r="I666" s="22" t="s">
        <v>2173</v>
      </c>
      <c r="J666" s="22" t="s">
        <v>2173</v>
      </c>
      <c r="K666" s="22" t="s">
        <v>2173</v>
      </c>
      <c r="L666" s="22" t="s">
        <v>2173</v>
      </c>
      <c r="M666" s="3" t="s">
        <v>2173</v>
      </c>
      <c r="N666" s="3" t="s">
        <v>652</v>
      </c>
      <c r="O666" s="3">
        <f t="shared" si="34"/>
        <v>100</v>
      </c>
      <c r="R666" t="s">
        <v>2857</v>
      </c>
      <c r="T666" s="3"/>
      <c r="U666" s="3"/>
    </row>
    <row r="667" spans="1:21" x14ac:dyDescent="0.15">
      <c r="A667">
        <f t="shared" ref="A667:A692" si="35">A666+1</f>
        <v>7</v>
      </c>
      <c r="B667" s="8" t="s">
        <v>1141</v>
      </c>
      <c r="C667">
        <v>74.8</v>
      </c>
      <c r="D667">
        <v>24.08</v>
      </c>
      <c r="E667" s="3" t="s">
        <v>2173</v>
      </c>
      <c r="F667" s="3" t="s">
        <v>2173</v>
      </c>
      <c r="G667">
        <v>1.1200000000000001</v>
      </c>
      <c r="H667" s="3" t="s">
        <v>2173</v>
      </c>
      <c r="I667" s="22" t="s">
        <v>2173</v>
      </c>
      <c r="J667" s="22" t="s">
        <v>2173</v>
      </c>
      <c r="K667" s="22" t="s">
        <v>2173</v>
      </c>
      <c r="L667" s="22" t="s">
        <v>2173</v>
      </c>
      <c r="M667" s="3" t="s">
        <v>2173</v>
      </c>
      <c r="N667" s="3" t="s">
        <v>653</v>
      </c>
      <c r="O667" s="3">
        <f t="shared" si="34"/>
        <v>100</v>
      </c>
      <c r="R667" t="s">
        <v>2906</v>
      </c>
      <c r="T667" s="3"/>
      <c r="U667" s="3"/>
    </row>
    <row r="668" spans="1:21" x14ac:dyDescent="0.15">
      <c r="A668">
        <f t="shared" si="35"/>
        <v>8</v>
      </c>
      <c r="B668" s="8" t="s">
        <v>2993</v>
      </c>
      <c r="C668">
        <v>89.44</v>
      </c>
      <c r="D668">
        <v>6.32</v>
      </c>
      <c r="E668" s="3" t="s">
        <v>2173</v>
      </c>
      <c r="F668" s="3">
        <v>4.24</v>
      </c>
      <c r="G668" s="3" t="s">
        <v>2173</v>
      </c>
      <c r="H668" s="3" t="s">
        <v>2173</v>
      </c>
      <c r="I668" s="22" t="s">
        <v>2173</v>
      </c>
      <c r="J668" s="22" t="s">
        <v>2173</v>
      </c>
      <c r="K668" s="22" t="s">
        <v>2173</v>
      </c>
      <c r="L668" s="22" t="s">
        <v>2173</v>
      </c>
      <c r="M668" s="3" t="s">
        <v>2173</v>
      </c>
      <c r="N668" s="3" t="s">
        <v>652</v>
      </c>
      <c r="O668" s="3">
        <f t="shared" si="34"/>
        <v>99.999999999999986</v>
      </c>
      <c r="R668" t="s">
        <v>2908</v>
      </c>
      <c r="T668" s="3"/>
      <c r="U668" s="3"/>
    </row>
    <row r="669" spans="1:21" x14ac:dyDescent="0.15">
      <c r="A669">
        <f t="shared" si="35"/>
        <v>9</v>
      </c>
      <c r="B669" s="8" t="s">
        <v>2994</v>
      </c>
      <c r="C669">
        <v>83.6</v>
      </c>
      <c r="D669">
        <v>10.8</v>
      </c>
      <c r="E669" s="3" t="s">
        <v>2173</v>
      </c>
      <c r="F669" s="3">
        <v>5.6</v>
      </c>
      <c r="G669" s="3" t="s">
        <v>2173</v>
      </c>
      <c r="H669" s="3" t="s">
        <v>2173</v>
      </c>
      <c r="I669" s="22" t="s">
        <v>2173</v>
      </c>
      <c r="J669" s="22" t="s">
        <v>2173</v>
      </c>
      <c r="K669" s="22" t="s">
        <v>2173</v>
      </c>
      <c r="L669" s="22" t="s">
        <v>2173</v>
      </c>
      <c r="M669" s="3" t="s">
        <v>2173</v>
      </c>
      <c r="N669" s="3" t="s">
        <v>652</v>
      </c>
      <c r="O669" s="3">
        <f t="shared" si="34"/>
        <v>99.999999999999986</v>
      </c>
      <c r="R669" t="s">
        <v>2907</v>
      </c>
      <c r="T669" s="3"/>
      <c r="U669" s="3"/>
    </row>
    <row r="670" spans="1:21" x14ac:dyDescent="0.15">
      <c r="A670">
        <f t="shared" si="35"/>
        <v>10</v>
      </c>
      <c r="B670" s="8" t="s">
        <v>2995</v>
      </c>
      <c r="C670">
        <v>84.79</v>
      </c>
      <c r="D670">
        <v>10.72</v>
      </c>
      <c r="E670" s="3" t="s">
        <v>2173</v>
      </c>
      <c r="F670" s="3">
        <v>3.6</v>
      </c>
      <c r="G670">
        <v>0.06</v>
      </c>
      <c r="H670" s="3">
        <v>0.16</v>
      </c>
      <c r="I670" s="22" t="s">
        <v>2173</v>
      </c>
      <c r="J670" s="22" t="s">
        <v>2173</v>
      </c>
      <c r="K670" s="23">
        <v>0.67</v>
      </c>
      <c r="L670" s="22" t="s">
        <v>2173</v>
      </c>
      <c r="M670" s="3" t="s">
        <v>2173</v>
      </c>
      <c r="N670" s="3" t="s">
        <v>737</v>
      </c>
      <c r="O670" s="3">
        <f t="shared" si="34"/>
        <v>100</v>
      </c>
      <c r="R670" s="8" t="s">
        <v>1391</v>
      </c>
      <c r="T670" s="3"/>
      <c r="U670" s="3"/>
    </row>
    <row r="671" spans="1:21" x14ac:dyDescent="0.15">
      <c r="A671">
        <f t="shared" si="35"/>
        <v>11</v>
      </c>
      <c r="B671" s="8" t="s">
        <v>2996</v>
      </c>
      <c r="C671">
        <v>87.2</v>
      </c>
      <c r="D671">
        <v>12.75</v>
      </c>
      <c r="E671" s="3" t="s">
        <v>2173</v>
      </c>
      <c r="F671" s="3" t="s">
        <v>2173</v>
      </c>
      <c r="G671" s="3" t="s">
        <v>2173</v>
      </c>
      <c r="H671" s="3">
        <v>0.05</v>
      </c>
      <c r="I671" s="22" t="s">
        <v>2173</v>
      </c>
      <c r="J671" s="22" t="s">
        <v>2173</v>
      </c>
      <c r="K671" s="22" t="s">
        <v>2173</v>
      </c>
      <c r="L671" s="22" t="s">
        <v>2173</v>
      </c>
      <c r="M671" s="3" t="s">
        <v>2173</v>
      </c>
      <c r="N671" s="3" t="s">
        <v>737</v>
      </c>
      <c r="O671" s="3">
        <f t="shared" si="34"/>
        <v>100</v>
      </c>
      <c r="R671" s="8" t="s">
        <v>1393</v>
      </c>
      <c r="T671" s="3"/>
      <c r="U671" s="3"/>
    </row>
    <row r="672" spans="1:21" x14ac:dyDescent="0.15">
      <c r="A672">
        <f t="shared" si="35"/>
        <v>12</v>
      </c>
      <c r="B672" s="8" t="s">
        <v>2997</v>
      </c>
      <c r="C672">
        <v>86.47</v>
      </c>
      <c r="D672">
        <v>12.78</v>
      </c>
      <c r="E672" s="3" t="s">
        <v>2173</v>
      </c>
      <c r="F672" s="3">
        <v>0.2</v>
      </c>
      <c r="G672" s="3" t="s">
        <v>2173</v>
      </c>
      <c r="H672" s="3">
        <v>0.12</v>
      </c>
      <c r="I672" s="22" t="s">
        <v>2173</v>
      </c>
      <c r="J672" s="22" t="s">
        <v>2173</v>
      </c>
      <c r="K672" s="23">
        <v>0.43</v>
      </c>
      <c r="L672" s="22" t="s">
        <v>2173</v>
      </c>
      <c r="M672" s="3" t="s">
        <v>2173</v>
      </c>
      <c r="N672" s="3" t="s">
        <v>737</v>
      </c>
      <c r="O672" s="3">
        <f t="shared" si="34"/>
        <v>100.00000000000001</v>
      </c>
      <c r="R672" s="8" t="s">
        <v>1394</v>
      </c>
      <c r="T672" s="3"/>
      <c r="U672" s="3"/>
    </row>
    <row r="673" spans="1:21" x14ac:dyDescent="0.15">
      <c r="A673">
        <f t="shared" si="35"/>
        <v>13</v>
      </c>
      <c r="B673" s="8" t="s">
        <v>1514</v>
      </c>
      <c r="C673">
        <v>87.47</v>
      </c>
      <c r="D673">
        <v>11.89</v>
      </c>
      <c r="E673" s="3" t="s">
        <v>2173</v>
      </c>
      <c r="F673" s="3" t="s">
        <v>2173</v>
      </c>
      <c r="G673" s="3" t="s">
        <v>2173</v>
      </c>
      <c r="H673" s="3">
        <v>0.15</v>
      </c>
      <c r="I673" s="22" t="s">
        <v>2173</v>
      </c>
      <c r="J673" s="22" t="s">
        <v>2173</v>
      </c>
      <c r="K673" s="12">
        <v>0.39</v>
      </c>
      <c r="L673" s="22" t="s">
        <v>2173</v>
      </c>
      <c r="M673" s="3" t="s">
        <v>2173</v>
      </c>
      <c r="N673" s="3" t="s">
        <v>737</v>
      </c>
      <c r="O673" s="3">
        <f t="shared" si="34"/>
        <v>99.9</v>
      </c>
      <c r="R673" s="8" t="s">
        <v>1396</v>
      </c>
      <c r="S673" s="8" t="s">
        <v>1395</v>
      </c>
      <c r="T673" s="3"/>
      <c r="U673" s="3"/>
    </row>
    <row r="674" spans="1:21" x14ac:dyDescent="0.15">
      <c r="A674">
        <f t="shared" si="35"/>
        <v>14</v>
      </c>
      <c r="B674" s="8" t="s">
        <v>1515</v>
      </c>
      <c r="C674">
        <v>88.37</v>
      </c>
      <c r="D674">
        <v>11.15</v>
      </c>
      <c r="E674" s="3" t="s">
        <v>2173</v>
      </c>
      <c r="F674" s="3" t="s">
        <v>2173</v>
      </c>
      <c r="G674" s="3" t="s">
        <v>2173</v>
      </c>
      <c r="H674" s="3">
        <v>0.11</v>
      </c>
      <c r="I674" s="22" t="s">
        <v>2173</v>
      </c>
      <c r="J674" s="22" t="s">
        <v>2173</v>
      </c>
      <c r="K674" s="23">
        <v>0.37</v>
      </c>
      <c r="L674" s="22" t="s">
        <v>2173</v>
      </c>
      <c r="M674" s="3" t="s">
        <v>2173</v>
      </c>
      <c r="N674" s="3" t="s">
        <v>737</v>
      </c>
      <c r="O674" s="3">
        <f t="shared" si="34"/>
        <v>100.00000000000001</v>
      </c>
      <c r="R674" s="8" t="s">
        <v>1397</v>
      </c>
      <c r="T674" s="3"/>
      <c r="U674" s="3"/>
    </row>
    <row r="675" spans="1:21" x14ac:dyDescent="0.15">
      <c r="A675">
        <f t="shared" si="35"/>
        <v>15</v>
      </c>
      <c r="B675" s="8" t="s">
        <v>1516</v>
      </c>
      <c r="C675">
        <v>87.47</v>
      </c>
      <c r="D675">
        <v>11.24</v>
      </c>
      <c r="E675" s="3" t="s">
        <v>2173</v>
      </c>
      <c r="F675" s="3">
        <v>0.52</v>
      </c>
      <c r="G675" s="3" t="s">
        <v>2173</v>
      </c>
      <c r="H675" s="3">
        <v>0.32</v>
      </c>
      <c r="I675" s="22" t="s">
        <v>2173</v>
      </c>
      <c r="J675" s="22" t="s">
        <v>2173</v>
      </c>
      <c r="K675" s="23">
        <v>0.45</v>
      </c>
      <c r="L675" s="22" t="s">
        <v>2173</v>
      </c>
      <c r="M675" s="3" t="s">
        <v>2173</v>
      </c>
      <c r="N675" s="3" t="s">
        <v>737</v>
      </c>
      <c r="O675" s="3">
        <f t="shared" si="34"/>
        <v>99.999999999999986</v>
      </c>
      <c r="R675" s="8" t="s">
        <v>1398</v>
      </c>
      <c r="T675" s="3"/>
      <c r="U675" s="3"/>
    </row>
    <row r="676" spans="1:21" x14ac:dyDescent="0.15">
      <c r="A676">
        <f t="shared" si="35"/>
        <v>16</v>
      </c>
      <c r="B676" s="8" t="s">
        <v>1517</v>
      </c>
      <c r="C676">
        <v>87.56</v>
      </c>
      <c r="D676">
        <v>11.91</v>
      </c>
      <c r="E676" s="3" t="s">
        <v>2173</v>
      </c>
      <c r="F676" s="3" t="s">
        <v>2173</v>
      </c>
      <c r="G676" s="3" t="s">
        <v>2173</v>
      </c>
      <c r="H676" s="3">
        <v>0.25</v>
      </c>
      <c r="I676" s="22" t="s">
        <v>2173</v>
      </c>
      <c r="J676" s="22" t="s">
        <v>2173</v>
      </c>
      <c r="K676" s="23">
        <v>0.28000000000000003</v>
      </c>
      <c r="L676" s="22" t="s">
        <v>2173</v>
      </c>
      <c r="M676" s="3" t="s">
        <v>2173</v>
      </c>
      <c r="N676" s="3" t="s">
        <v>737</v>
      </c>
      <c r="O676" s="3">
        <f t="shared" si="34"/>
        <v>100</v>
      </c>
      <c r="R676" s="8" t="s">
        <v>1399</v>
      </c>
      <c r="T676" s="3"/>
      <c r="U676" s="3"/>
    </row>
    <row r="677" spans="1:21" x14ac:dyDescent="0.15">
      <c r="A677">
        <f t="shared" si="35"/>
        <v>17</v>
      </c>
      <c r="B677" s="8" t="s">
        <v>636</v>
      </c>
      <c r="C677">
        <v>91.35</v>
      </c>
      <c r="D677">
        <v>8.52</v>
      </c>
      <c r="E677" s="3" t="s">
        <v>2173</v>
      </c>
      <c r="F677" s="3" t="s">
        <v>2173</v>
      </c>
      <c r="G677" s="3" t="s">
        <v>2173</v>
      </c>
      <c r="H677" s="3">
        <v>0.06</v>
      </c>
      <c r="I677" s="22" t="s">
        <v>2173</v>
      </c>
      <c r="J677" s="22" t="s">
        <v>2173</v>
      </c>
      <c r="K677" s="23">
        <v>7.0000000000000007E-2</v>
      </c>
      <c r="L677" s="22" t="s">
        <v>2173</v>
      </c>
      <c r="M677" s="3" t="s">
        <v>2173</v>
      </c>
      <c r="N677" s="3" t="s">
        <v>737</v>
      </c>
      <c r="O677" s="3">
        <f t="shared" si="34"/>
        <v>99.999999999999986</v>
      </c>
      <c r="R677" s="8" t="s">
        <v>1400</v>
      </c>
      <c r="T677" s="3"/>
      <c r="U677" s="3"/>
    </row>
    <row r="678" spans="1:21" x14ac:dyDescent="0.15">
      <c r="A678">
        <f t="shared" si="35"/>
        <v>18</v>
      </c>
      <c r="B678" s="8" t="s">
        <v>637</v>
      </c>
      <c r="C678">
        <v>87.71</v>
      </c>
      <c r="D678">
        <v>11.89</v>
      </c>
      <c r="E678" s="3" t="s">
        <v>2173</v>
      </c>
      <c r="F678" s="3" t="s">
        <v>2173</v>
      </c>
      <c r="G678" s="3" t="s">
        <v>2173</v>
      </c>
      <c r="H678" s="3">
        <v>0.14000000000000001</v>
      </c>
      <c r="I678" s="22" t="s">
        <v>2173</v>
      </c>
      <c r="J678" s="22" t="s">
        <v>2173</v>
      </c>
      <c r="K678" s="23">
        <v>0.26</v>
      </c>
      <c r="L678" s="22" t="s">
        <v>2173</v>
      </c>
      <c r="M678" s="3" t="s">
        <v>2173</v>
      </c>
      <c r="N678" s="3" t="s">
        <v>737</v>
      </c>
      <c r="O678" s="3">
        <f t="shared" si="34"/>
        <v>100</v>
      </c>
      <c r="R678" s="8" t="s">
        <v>1401</v>
      </c>
      <c r="T678" s="3"/>
      <c r="U678" s="3"/>
    </row>
    <row r="679" spans="1:21" x14ac:dyDescent="0.15">
      <c r="A679">
        <f t="shared" si="35"/>
        <v>19</v>
      </c>
      <c r="B679" s="8" t="s">
        <v>638</v>
      </c>
      <c r="C679">
        <v>88.71</v>
      </c>
      <c r="D679">
        <v>10.62</v>
      </c>
      <c r="E679" s="3" t="s">
        <v>2173</v>
      </c>
      <c r="F679" s="3" t="s">
        <v>2173</v>
      </c>
      <c r="G679" s="3" t="s">
        <v>2173</v>
      </c>
      <c r="H679" s="3">
        <v>0.11</v>
      </c>
      <c r="I679" s="22" t="s">
        <v>2173</v>
      </c>
      <c r="J679" s="22" t="s">
        <v>2173</v>
      </c>
      <c r="K679" s="23">
        <v>0.56000000000000005</v>
      </c>
      <c r="L679" s="22" t="s">
        <v>2173</v>
      </c>
      <c r="M679" s="3" t="s">
        <v>2173</v>
      </c>
      <c r="N679" s="3" t="s">
        <v>737</v>
      </c>
      <c r="O679" s="3">
        <f t="shared" si="34"/>
        <v>100</v>
      </c>
      <c r="R679" s="8" t="s">
        <v>1402</v>
      </c>
      <c r="T679" s="3"/>
      <c r="U679" s="3"/>
    </row>
    <row r="680" spans="1:21" ht="14" x14ac:dyDescent="0.2">
      <c r="A680">
        <f t="shared" si="35"/>
        <v>20</v>
      </c>
      <c r="B680" s="8" t="s">
        <v>639</v>
      </c>
      <c r="C680">
        <v>86.52</v>
      </c>
      <c r="D680">
        <v>12.96</v>
      </c>
      <c r="E680" s="3" t="s">
        <v>2173</v>
      </c>
      <c r="F680" s="3" t="s">
        <v>2173</v>
      </c>
      <c r="G680" s="3" t="s">
        <v>2173</v>
      </c>
      <c r="H680" s="3">
        <v>0.17</v>
      </c>
      <c r="I680" s="22" t="s">
        <v>2173</v>
      </c>
      <c r="J680" s="22" t="s">
        <v>2173</v>
      </c>
      <c r="K680" s="23">
        <v>0.35</v>
      </c>
      <c r="L680" s="22" t="s">
        <v>2173</v>
      </c>
      <c r="M680" s="3" t="s">
        <v>2173</v>
      </c>
      <c r="N680" s="3" t="s">
        <v>737</v>
      </c>
      <c r="O680" s="3">
        <f t="shared" si="34"/>
        <v>99.999999999999986</v>
      </c>
      <c r="R680" s="8" t="s">
        <v>1403</v>
      </c>
      <c r="T680" s="3"/>
      <c r="U680" s="3"/>
    </row>
    <row r="681" spans="1:21" ht="14" x14ac:dyDescent="0.2">
      <c r="A681">
        <f t="shared" si="35"/>
        <v>21</v>
      </c>
      <c r="B681" s="8" t="s">
        <v>640</v>
      </c>
      <c r="C681">
        <v>87.79</v>
      </c>
      <c r="D681">
        <v>10.15</v>
      </c>
      <c r="E681" s="3" t="s">
        <v>2173</v>
      </c>
      <c r="F681" s="3">
        <v>1.57</v>
      </c>
      <c r="G681" s="3" t="s">
        <v>2173</v>
      </c>
      <c r="H681" s="3">
        <v>0.21</v>
      </c>
      <c r="I681" s="22" t="s">
        <v>2173</v>
      </c>
      <c r="J681" s="22" t="s">
        <v>2173</v>
      </c>
      <c r="K681" s="23">
        <v>0.28000000000000003</v>
      </c>
      <c r="L681" s="22" t="s">
        <v>2173</v>
      </c>
      <c r="M681" s="3" t="s">
        <v>2173</v>
      </c>
      <c r="N681" s="3" t="s">
        <v>737</v>
      </c>
      <c r="O681" s="3">
        <f t="shared" si="34"/>
        <v>100</v>
      </c>
      <c r="R681" s="8" t="s">
        <v>1404</v>
      </c>
      <c r="T681" s="3"/>
      <c r="U681" s="3"/>
    </row>
    <row r="682" spans="1:21" x14ac:dyDescent="0.15">
      <c r="A682">
        <f t="shared" si="35"/>
        <v>22</v>
      </c>
      <c r="B682" s="8" t="s">
        <v>641</v>
      </c>
      <c r="C682">
        <v>95.66</v>
      </c>
      <c r="D682">
        <v>1.63</v>
      </c>
      <c r="E682" s="3" t="s">
        <v>2173</v>
      </c>
      <c r="F682" s="3">
        <v>0.14000000000000001</v>
      </c>
      <c r="G682" s="3" t="s">
        <v>2173</v>
      </c>
      <c r="H682" s="3">
        <v>2.33</v>
      </c>
      <c r="I682" s="22" t="s">
        <v>2173</v>
      </c>
      <c r="J682" s="22" t="s">
        <v>2173</v>
      </c>
      <c r="K682" s="23">
        <v>0.24</v>
      </c>
      <c r="L682" s="22" t="s">
        <v>2173</v>
      </c>
      <c r="M682" s="3" t="s">
        <v>2173</v>
      </c>
      <c r="N682" s="3" t="s">
        <v>737</v>
      </c>
      <c r="O682" s="3">
        <f t="shared" si="34"/>
        <v>99.999999999999986</v>
      </c>
      <c r="R682" s="8" t="s">
        <v>1405</v>
      </c>
      <c r="T682" s="3"/>
      <c r="U682" s="3"/>
    </row>
    <row r="683" spans="1:21" ht="14" x14ac:dyDescent="0.2">
      <c r="A683">
        <f t="shared" si="35"/>
        <v>23</v>
      </c>
      <c r="B683" s="8" t="s">
        <v>642</v>
      </c>
      <c r="C683">
        <v>84.36</v>
      </c>
      <c r="D683">
        <v>15.14</v>
      </c>
      <c r="E683" s="3" t="s">
        <v>2173</v>
      </c>
      <c r="F683" s="3" t="s">
        <v>2173</v>
      </c>
      <c r="G683" s="3" t="s">
        <v>2173</v>
      </c>
      <c r="H683" s="3">
        <v>0.5</v>
      </c>
      <c r="I683" s="22" t="s">
        <v>2173</v>
      </c>
      <c r="J683" s="22" t="s">
        <v>2173</v>
      </c>
      <c r="K683" s="22" t="s">
        <v>2173</v>
      </c>
      <c r="L683" s="22" t="s">
        <v>2173</v>
      </c>
      <c r="M683" s="3" t="s">
        <v>2173</v>
      </c>
      <c r="N683" s="3" t="s">
        <v>737</v>
      </c>
      <c r="O683" s="3">
        <f t="shared" si="34"/>
        <v>100</v>
      </c>
      <c r="R683" s="8" t="s">
        <v>1406</v>
      </c>
      <c r="T683" s="3"/>
      <c r="U683" s="3"/>
    </row>
    <row r="684" spans="1:21" x14ac:dyDescent="0.15">
      <c r="A684">
        <f t="shared" si="35"/>
        <v>24</v>
      </c>
      <c r="B684" s="8" t="s">
        <v>2993</v>
      </c>
      <c r="C684">
        <v>84.79</v>
      </c>
      <c r="D684">
        <v>10.72</v>
      </c>
      <c r="E684" s="3" t="s">
        <v>2173</v>
      </c>
      <c r="F684" s="3">
        <v>3.6</v>
      </c>
      <c r="G684" s="3">
        <v>0.06</v>
      </c>
      <c r="H684" s="3">
        <v>0.16</v>
      </c>
      <c r="I684" s="22" t="s">
        <v>2173</v>
      </c>
      <c r="J684" s="22" t="s">
        <v>2173</v>
      </c>
      <c r="K684" s="23">
        <v>0.67</v>
      </c>
      <c r="L684" s="22" t="s">
        <v>2173</v>
      </c>
      <c r="M684" s="3" t="s">
        <v>2173</v>
      </c>
      <c r="N684" s="3" t="s">
        <v>737</v>
      </c>
      <c r="O684" s="3">
        <f t="shared" si="34"/>
        <v>100</v>
      </c>
      <c r="R684" s="8" t="s">
        <v>1391</v>
      </c>
      <c r="S684" s="8" t="s">
        <v>1407</v>
      </c>
      <c r="T684" s="3"/>
      <c r="U684" s="3"/>
    </row>
    <row r="685" spans="1:21" x14ac:dyDescent="0.15">
      <c r="A685">
        <f t="shared" si="35"/>
        <v>25</v>
      </c>
      <c r="B685" s="8" t="s">
        <v>643</v>
      </c>
      <c r="C685">
        <v>88.37</v>
      </c>
      <c r="D685">
        <v>1.46</v>
      </c>
      <c r="E685" s="3">
        <v>9.6</v>
      </c>
      <c r="F685" s="3">
        <v>0.31</v>
      </c>
      <c r="G685">
        <v>7.0000000000000007E-2</v>
      </c>
      <c r="H685" s="3">
        <v>0.19</v>
      </c>
      <c r="I685" s="22" t="s">
        <v>2173</v>
      </c>
      <c r="J685" s="22" t="s">
        <v>2173</v>
      </c>
      <c r="K685" s="22" t="s">
        <v>2173</v>
      </c>
      <c r="L685" s="22" t="s">
        <v>2173</v>
      </c>
      <c r="M685" s="3" t="s">
        <v>2173</v>
      </c>
      <c r="N685" s="3" t="s">
        <v>737</v>
      </c>
      <c r="O685" s="3">
        <f t="shared" si="34"/>
        <v>99.999999999999986</v>
      </c>
      <c r="R685" s="8" t="s">
        <v>1408</v>
      </c>
      <c r="T685" s="3"/>
      <c r="U685" s="3"/>
    </row>
    <row r="686" spans="1:21" x14ac:dyDescent="0.15">
      <c r="A686">
        <f t="shared" si="35"/>
        <v>26</v>
      </c>
      <c r="B686" s="8" t="s">
        <v>644</v>
      </c>
      <c r="C686">
        <v>85.1</v>
      </c>
      <c r="D686">
        <v>14.32</v>
      </c>
      <c r="E686" s="3" t="s">
        <v>2173</v>
      </c>
      <c r="F686" s="3">
        <v>0.09</v>
      </c>
      <c r="G686">
        <v>0.01</v>
      </c>
      <c r="H686" s="3">
        <v>0.16</v>
      </c>
      <c r="I686" s="22" t="s">
        <v>2173</v>
      </c>
      <c r="J686" s="22" t="s">
        <v>2173</v>
      </c>
      <c r="K686" s="23">
        <v>0.32</v>
      </c>
      <c r="L686" s="22" t="s">
        <v>2173</v>
      </c>
      <c r="M686" s="3" t="s">
        <v>2173</v>
      </c>
      <c r="N686" s="3" t="s">
        <v>737</v>
      </c>
      <c r="O686" s="3">
        <f t="shared" si="34"/>
        <v>99.999999999999986</v>
      </c>
      <c r="R686" s="8" t="s">
        <v>1409</v>
      </c>
      <c r="T686" s="3"/>
      <c r="U686" s="3"/>
    </row>
    <row r="687" spans="1:21" x14ac:dyDescent="0.15">
      <c r="A687">
        <f t="shared" si="35"/>
        <v>27</v>
      </c>
      <c r="B687" s="8" t="s">
        <v>645</v>
      </c>
      <c r="C687">
        <v>93.54</v>
      </c>
      <c r="D687">
        <v>5.56</v>
      </c>
      <c r="E687" s="3" t="s">
        <v>2173</v>
      </c>
      <c r="F687" s="3">
        <v>0.56000000000000005</v>
      </c>
      <c r="G687" s="3" t="s">
        <v>2173</v>
      </c>
      <c r="H687" s="3">
        <v>0.22</v>
      </c>
      <c r="I687" s="22" t="s">
        <v>2173</v>
      </c>
      <c r="J687" s="22" t="s">
        <v>2173</v>
      </c>
      <c r="K687" s="23">
        <v>0.12</v>
      </c>
      <c r="L687" s="22" t="s">
        <v>2173</v>
      </c>
      <c r="M687" s="3" t="s">
        <v>2173</v>
      </c>
      <c r="N687" s="3" t="s">
        <v>737</v>
      </c>
      <c r="O687" s="3">
        <f t="shared" si="34"/>
        <v>100.00000000000001</v>
      </c>
      <c r="R687" s="8" t="s">
        <v>1410</v>
      </c>
      <c r="T687" s="3"/>
      <c r="U687" s="3"/>
    </row>
    <row r="688" spans="1:21" x14ac:dyDescent="0.15">
      <c r="A688">
        <f t="shared" si="35"/>
        <v>28</v>
      </c>
      <c r="B688" s="8" t="s">
        <v>646</v>
      </c>
      <c r="C688">
        <v>80.3</v>
      </c>
      <c r="D688">
        <v>2.85</v>
      </c>
      <c r="E688" s="3">
        <v>16.309999999999999</v>
      </c>
      <c r="F688" s="3">
        <v>0.16</v>
      </c>
      <c r="G688" s="3" t="s">
        <v>2173</v>
      </c>
      <c r="H688" s="3">
        <v>0.38</v>
      </c>
      <c r="I688" s="22" t="s">
        <v>2173</v>
      </c>
      <c r="J688" s="22" t="s">
        <v>2173</v>
      </c>
      <c r="K688" s="22" t="s">
        <v>2173</v>
      </c>
      <c r="L688" s="22" t="s">
        <v>2173</v>
      </c>
      <c r="M688" s="3" t="s">
        <v>2173</v>
      </c>
      <c r="N688" s="3" t="s">
        <v>737</v>
      </c>
      <c r="O688" s="3">
        <f t="shared" si="34"/>
        <v>99.999999999999986</v>
      </c>
      <c r="R688" s="8" t="s">
        <v>1411</v>
      </c>
      <c r="T688" s="3"/>
      <c r="U688" s="3"/>
    </row>
    <row r="689" spans="1:21" x14ac:dyDescent="0.15">
      <c r="A689">
        <f t="shared" si="35"/>
        <v>29</v>
      </c>
      <c r="B689" s="8" t="s">
        <v>647</v>
      </c>
      <c r="C689">
        <v>84.16</v>
      </c>
      <c r="D689">
        <v>15.84</v>
      </c>
      <c r="E689" s="3" t="s">
        <v>2173</v>
      </c>
      <c r="F689" s="3" t="s">
        <v>2173</v>
      </c>
      <c r="G689" s="3" t="s">
        <v>2173</v>
      </c>
      <c r="H689" s="3" t="s">
        <v>2173</v>
      </c>
      <c r="I689" s="22" t="s">
        <v>2173</v>
      </c>
      <c r="J689" s="22" t="s">
        <v>2173</v>
      </c>
      <c r="K689" s="22" t="s">
        <v>2173</v>
      </c>
      <c r="L689" s="22" t="s">
        <v>2173</v>
      </c>
      <c r="M689" s="3" t="s">
        <v>2173</v>
      </c>
      <c r="N689" s="3" t="s">
        <v>652</v>
      </c>
      <c r="O689" s="3">
        <f t="shared" si="34"/>
        <v>100</v>
      </c>
      <c r="R689" t="s">
        <v>2857</v>
      </c>
      <c r="T689" s="3"/>
      <c r="U689" s="3"/>
    </row>
    <row r="690" spans="1:21" ht="14" x14ac:dyDescent="0.2">
      <c r="A690">
        <f t="shared" si="35"/>
        <v>30</v>
      </c>
      <c r="B690" s="8" t="s">
        <v>648</v>
      </c>
      <c r="C690">
        <v>85</v>
      </c>
      <c r="D690">
        <v>15</v>
      </c>
      <c r="E690" s="3" t="s">
        <v>2173</v>
      </c>
      <c r="F690" s="3" t="s">
        <v>2173</v>
      </c>
      <c r="G690" s="3" t="s">
        <v>2173</v>
      </c>
      <c r="H690" s="3" t="s">
        <v>2173</v>
      </c>
      <c r="I690" s="22" t="s">
        <v>2173</v>
      </c>
      <c r="J690" s="22" t="s">
        <v>2173</v>
      </c>
      <c r="K690" s="22" t="s">
        <v>2173</v>
      </c>
      <c r="L690" s="22" t="s">
        <v>2173</v>
      </c>
      <c r="M690" s="3" t="s">
        <v>2173</v>
      </c>
      <c r="N690" s="3" t="s">
        <v>654</v>
      </c>
      <c r="O690" s="3">
        <f t="shared" si="34"/>
        <v>100</v>
      </c>
      <c r="R690" s="8" t="s">
        <v>1791</v>
      </c>
      <c r="S690" s="8" t="s">
        <v>1793</v>
      </c>
      <c r="T690" s="3"/>
      <c r="U690" s="3"/>
    </row>
    <row r="691" spans="1:21" ht="14" x14ac:dyDescent="0.2">
      <c r="A691">
        <f t="shared" si="35"/>
        <v>31</v>
      </c>
      <c r="B691" s="8" t="s">
        <v>649</v>
      </c>
      <c r="C691">
        <v>84.8</v>
      </c>
      <c r="D691">
        <v>15.2</v>
      </c>
      <c r="E691" s="3" t="s">
        <v>2173</v>
      </c>
      <c r="F691" s="3" t="s">
        <v>2173</v>
      </c>
      <c r="G691" s="3" t="s">
        <v>2173</v>
      </c>
      <c r="H691" s="3" t="s">
        <v>2173</v>
      </c>
      <c r="I691" s="22" t="s">
        <v>2173</v>
      </c>
      <c r="J691" s="22" t="s">
        <v>2173</v>
      </c>
      <c r="K691" s="22" t="s">
        <v>2173</v>
      </c>
      <c r="L691" s="22" t="s">
        <v>2173</v>
      </c>
      <c r="M691" s="3" t="s">
        <v>2173</v>
      </c>
      <c r="N691" s="3" t="s">
        <v>654</v>
      </c>
      <c r="O691" s="3">
        <f t="shared" si="34"/>
        <v>100</v>
      </c>
      <c r="R691" s="8" t="s">
        <v>1792</v>
      </c>
      <c r="T691" s="3"/>
      <c r="U691" s="3"/>
    </row>
    <row r="692" spans="1:21" x14ac:dyDescent="0.15">
      <c r="A692">
        <f t="shared" si="35"/>
        <v>32</v>
      </c>
      <c r="B692" s="8" t="s">
        <v>650</v>
      </c>
      <c r="C692">
        <v>89</v>
      </c>
      <c r="D692">
        <v>11</v>
      </c>
      <c r="E692" s="3" t="s">
        <v>2173</v>
      </c>
      <c r="F692" s="3" t="s">
        <v>2173</v>
      </c>
      <c r="G692" s="3" t="s">
        <v>2173</v>
      </c>
      <c r="H692" s="3" t="s">
        <v>2173</v>
      </c>
      <c r="I692" s="22" t="s">
        <v>2173</v>
      </c>
      <c r="J692" s="22" t="s">
        <v>2173</v>
      </c>
      <c r="K692" s="22" t="s">
        <v>2173</v>
      </c>
      <c r="L692" s="22" t="s">
        <v>2173</v>
      </c>
      <c r="M692" s="3" t="s">
        <v>2173</v>
      </c>
      <c r="N692" s="14" t="s">
        <v>1520</v>
      </c>
      <c r="O692" s="3">
        <f t="shared" si="34"/>
        <v>100</v>
      </c>
      <c r="R692" s="8" t="s">
        <v>1392</v>
      </c>
      <c r="T692" s="3"/>
      <c r="U692" s="3"/>
    </row>
    <row r="693" spans="1:21" x14ac:dyDescent="0.15">
      <c r="A693" t="s">
        <v>655</v>
      </c>
      <c r="I693" s="22"/>
      <c r="J693" s="22"/>
      <c r="K693" s="22"/>
      <c r="L693" s="23"/>
      <c r="T693" s="3"/>
      <c r="U693" s="3"/>
    </row>
    <row r="694" spans="1:21" ht="14" x14ac:dyDescent="0.2">
      <c r="A694">
        <f>A692+1</f>
        <v>33</v>
      </c>
      <c r="B694" s="8" t="s">
        <v>656</v>
      </c>
      <c r="C694">
        <v>89.92</v>
      </c>
      <c r="D694">
        <v>9.61</v>
      </c>
      <c r="E694" s="3" t="s">
        <v>2173</v>
      </c>
      <c r="F694" s="3">
        <v>0.42</v>
      </c>
      <c r="G694" s="12">
        <v>0.05</v>
      </c>
      <c r="H694" s="3" t="s">
        <v>2173</v>
      </c>
      <c r="I694" s="22" t="s">
        <v>2173</v>
      </c>
      <c r="J694" s="22" t="s">
        <v>2173</v>
      </c>
      <c r="K694" s="22" t="s">
        <v>2173</v>
      </c>
      <c r="L694" s="22" t="s">
        <v>2173</v>
      </c>
      <c r="M694" s="3" t="s">
        <v>2173</v>
      </c>
      <c r="N694" s="3" t="s">
        <v>680</v>
      </c>
      <c r="O694" s="3">
        <f t="shared" si="34"/>
        <v>100</v>
      </c>
      <c r="R694" s="13" t="s">
        <v>334</v>
      </c>
      <c r="S694" s="17" t="s">
        <v>337</v>
      </c>
      <c r="T694" s="3"/>
      <c r="U694" s="3"/>
    </row>
    <row r="695" spans="1:21" ht="14" x14ac:dyDescent="0.2">
      <c r="A695">
        <f t="shared" ref="A695:A719" si="36">A694+1</f>
        <v>34</v>
      </c>
      <c r="B695" s="8" t="s">
        <v>657</v>
      </c>
      <c r="C695" s="12">
        <v>87.39</v>
      </c>
      <c r="D695">
        <v>12.57</v>
      </c>
      <c r="E695" s="3" t="s">
        <v>1111</v>
      </c>
      <c r="F695" s="3" t="s">
        <v>1111</v>
      </c>
      <c r="G695" s="12">
        <v>0.04</v>
      </c>
      <c r="H695" s="3" t="s">
        <v>1111</v>
      </c>
      <c r="I695" s="22" t="s">
        <v>2173</v>
      </c>
      <c r="J695" s="22" t="s">
        <v>2173</v>
      </c>
      <c r="K695" s="22" t="s">
        <v>2173</v>
      </c>
      <c r="L695" s="22" t="s">
        <v>2173</v>
      </c>
      <c r="M695" s="3" t="s">
        <v>2173</v>
      </c>
      <c r="N695" s="3" t="s">
        <v>680</v>
      </c>
      <c r="O695" s="3">
        <f t="shared" si="34"/>
        <v>100.00000000000001</v>
      </c>
      <c r="R695" s="13" t="s">
        <v>335</v>
      </c>
      <c r="S695" s="17" t="s">
        <v>338</v>
      </c>
      <c r="T695" s="3"/>
      <c r="U695" s="3"/>
    </row>
    <row r="696" spans="1:21" x14ac:dyDescent="0.15">
      <c r="A696">
        <f t="shared" si="36"/>
        <v>35</v>
      </c>
      <c r="B696" s="8" t="s">
        <v>658</v>
      </c>
      <c r="C696" s="12">
        <v>83.89</v>
      </c>
      <c r="D696">
        <v>6.38</v>
      </c>
      <c r="E696" s="3" t="s">
        <v>2173</v>
      </c>
      <c r="F696" s="11" t="s">
        <v>2173</v>
      </c>
      <c r="G696" s="12">
        <v>0.04</v>
      </c>
      <c r="H696" s="3" t="s">
        <v>2173</v>
      </c>
      <c r="I696" s="22" t="s">
        <v>2173</v>
      </c>
      <c r="J696" s="22" t="s">
        <v>2173</v>
      </c>
      <c r="K696" s="22" t="s">
        <v>2173</v>
      </c>
      <c r="L696" s="22" t="s">
        <v>2173</v>
      </c>
      <c r="M696" s="3" t="s">
        <v>2173</v>
      </c>
      <c r="N696" s="3" t="s">
        <v>680</v>
      </c>
      <c r="O696" s="47">
        <f t="shared" si="34"/>
        <v>90.31</v>
      </c>
      <c r="R696" s="13" t="s">
        <v>336</v>
      </c>
      <c r="S696" s="17" t="s">
        <v>339</v>
      </c>
      <c r="T696" s="3"/>
      <c r="U696" s="3"/>
    </row>
    <row r="697" spans="1:21" ht="14" x14ac:dyDescent="0.2">
      <c r="A697">
        <f t="shared" si="36"/>
        <v>36</v>
      </c>
      <c r="B697" s="8" t="s">
        <v>659</v>
      </c>
      <c r="C697">
        <v>88.9</v>
      </c>
      <c r="D697">
        <v>10.220000000000001</v>
      </c>
      <c r="E697" s="3" t="s">
        <v>2173</v>
      </c>
      <c r="F697" s="3">
        <v>0.1</v>
      </c>
      <c r="G697" s="3" t="s">
        <v>2173</v>
      </c>
      <c r="H697" s="3" t="s">
        <v>1111</v>
      </c>
      <c r="I697" s="22" t="s">
        <v>1111</v>
      </c>
      <c r="J697" s="22" t="s">
        <v>2173</v>
      </c>
      <c r="K697" s="23">
        <v>0.78</v>
      </c>
      <c r="L697" s="22" t="s">
        <v>2173</v>
      </c>
      <c r="M697" s="3" t="s">
        <v>1111</v>
      </c>
      <c r="N697" s="3" t="s">
        <v>1112</v>
      </c>
      <c r="O697" s="3">
        <f t="shared" si="34"/>
        <v>100</v>
      </c>
      <c r="T697" s="3"/>
      <c r="U697" s="3"/>
    </row>
    <row r="698" spans="1:21" ht="14" x14ac:dyDescent="0.2">
      <c r="A698">
        <f t="shared" si="36"/>
        <v>37</v>
      </c>
      <c r="B698" s="8" t="s">
        <v>660</v>
      </c>
      <c r="C698">
        <v>87.05</v>
      </c>
      <c r="D698">
        <v>7.86</v>
      </c>
      <c r="E698" s="3">
        <v>5</v>
      </c>
      <c r="F698" s="3" t="s">
        <v>1111</v>
      </c>
      <c r="G698" s="3" t="s">
        <v>2173</v>
      </c>
      <c r="H698" s="3" t="s">
        <v>1111</v>
      </c>
      <c r="I698" s="22" t="s">
        <v>1111</v>
      </c>
      <c r="J698" s="22" t="s">
        <v>2173</v>
      </c>
      <c r="K698" s="23">
        <v>0.09</v>
      </c>
      <c r="L698" s="22" t="s">
        <v>2173</v>
      </c>
      <c r="M698" s="3" t="s">
        <v>2173</v>
      </c>
      <c r="N698" s="3" t="s">
        <v>1112</v>
      </c>
      <c r="O698" s="3">
        <f t="shared" si="34"/>
        <v>100</v>
      </c>
      <c r="T698" s="3"/>
      <c r="U698" s="3"/>
    </row>
    <row r="699" spans="1:21" ht="14" x14ac:dyDescent="0.2">
      <c r="A699">
        <f t="shared" si="36"/>
        <v>38</v>
      </c>
      <c r="B699" s="8" t="s">
        <v>661</v>
      </c>
      <c r="C699">
        <v>80.36</v>
      </c>
      <c r="D699">
        <v>9.17</v>
      </c>
      <c r="E699" s="3" t="s">
        <v>2173</v>
      </c>
      <c r="F699" s="3" t="s">
        <v>1111</v>
      </c>
      <c r="G699" s="3" t="s">
        <v>2173</v>
      </c>
      <c r="H699" s="3" t="s">
        <v>1111</v>
      </c>
      <c r="I699" s="22" t="s">
        <v>2173</v>
      </c>
      <c r="J699" s="22" t="s">
        <v>2173</v>
      </c>
      <c r="K699" s="23">
        <v>0.47</v>
      </c>
      <c r="L699" s="22" t="s">
        <v>2173</v>
      </c>
      <c r="M699" s="3" t="s">
        <v>2173</v>
      </c>
      <c r="N699" s="3" t="s">
        <v>1112</v>
      </c>
      <c r="O699" s="47">
        <f t="shared" si="34"/>
        <v>90</v>
      </c>
      <c r="T699" s="3"/>
      <c r="U699" s="3"/>
    </row>
    <row r="700" spans="1:21" x14ac:dyDescent="0.15">
      <c r="A700">
        <f t="shared" si="36"/>
        <v>39</v>
      </c>
      <c r="B700" s="8" t="s">
        <v>662</v>
      </c>
      <c r="C700">
        <v>83.74</v>
      </c>
      <c r="D700">
        <v>15.11</v>
      </c>
      <c r="E700" s="3" t="s">
        <v>2173</v>
      </c>
      <c r="F700" s="3" t="s">
        <v>1111</v>
      </c>
      <c r="G700" s="3" t="s">
        <v>2173</v>
      </c>
      <c r="H700" s="3" t="s">
        <v>1111</v>
      </c>
      <c r="I700" s="22" t="s">
        <v>1111</v>
      </c>
      <c r="J700" s="22" t="s">
        <v>2173</v>
      </c>
      <c r="K700" s="23">
        <v>1.1499999999999999</v>
      </c>
      <c r="L700" s="22" t="s">
        <v>2173</v>
      </c>
      <c r="M700" s="3" t="s">
        <v>1111</v>
      </c>
      <c r="N700" s="3" t="s">
        <v>1112</v>
      </c>
      <c r="O700" s="3">
        <f t="shared" si="34"/>
        <v>100</v>
      </c>
      <c r="T700" s="3"/>
      <c r="U700" s="3"/>
    </row>
    <row r="701" spans="1:21" ht="14" x14ac:dyDescent="0.2">
      <c r="A701">
        <f t="shared" si="36"/>
        <v>40</v>
      </c>
      <c r="B701" s="8" t="s">
        <v>663</v>
      </c>
      <c r="C701">
        <v>87.07</v>
      </c>
      <c r="D701">
        <v>12.51</v>
      </c>
      <c r="E701" s="3" t="s">
        <v>2173</v>
      </c>
      <c r="F701" s="3" t="s">
        <v>1111</v>
      </c>
      <c r="G701" s="3" t="s">
        <v>2173</v>
      </c>
      <c r="H701" s="3" t="s">
        <v>1111</v>
      </c>
      <c r="I701" s="22" t="s">
        <v>1111</v>
      </c>
      <c r="J701" s="22" t="s">
        <v>2173</v>
      </c>
      <c r="K701" s="23">
        <v>0.62</v>
      </c>
      <c r="L701" s="22" t="s">
        <v>2173</v>
      </c>
      <c r="M701" s="3" t="s">
        <v>2173</v>
      </c>
      <c r="N701" s="3" t="s">
        <v>1112</v>
      </c>
      <c r="O701" s="3">
        <f t="shared" si="34"/>
        <v>100.2</v>
      </c>
      <c r="T701" s="3"/>
      <c r="U701" s="3"/>
    </row>
    <row r="702" spans="1:21" x14ac:dyDescent="0.15">
      <c r="A702">
        <f t="shared" si="36"/>
        <v>41</v>
      </c>
      <c r="B702" s="8" t="s">
        <v>664</v>
      </c>
      <c r="C702">
        <v>85.2</v>
      </c>
      <c r="D702">
        <v>12.8</v>
      </c>
      <c r="E702" s="3" t="s">
        <v>2173</v>
      </c>
      <c r="F702" s="4" t="s">
        <v>681</v>
      </c>
      <c r="G702" s="3" t="s">
        <v>2173</v>
      </c>
      <c r="H702" s="3" t="s">
        <v>1111</v>
      </c>
      <c r="I702" s="22" t="s">
        <v>1111</v>
      </c>
      <c r="J702" s="22" t="s">
        <v>2173</v>
      </c>
      <c r="K702" s="23">
        <v>2</v>
      </c>
      <c r="L702" s="22" t="s">
        <v>2173</v>
      </c>
      <c r="M702" s="3" t="s">
        <v>2173</v>
      </c>
      <c r="N702" s="3" t="s">
        <v>1112</v>
      </c>
      <c r="O702" s="3">
        <f t="shared" si="34"/>
        <v>100</v>
      </c>
      <c r="T702" s="3"/>
      <c r="U702" s="3"/>
    </row>
    <row r="703" spans="1:21" ht="14" x14ac:dyDescent="0.2">
      <c r="A703">
        <f t="shared" si="36"/>
        <v>42</v>
      </c>
      <c r="B703" s="8" t="s">
        <v>665</v>
      </c>
      <c r="C703">
        <v>82.73</v>
      </c>
      <c r="D703">
        <v>17.2</v>
      </c>
      <c r="E703" s="3" t="s">
        <v>2173</v>
      </c>
      <c r="F703" s="4" t="s">
        <v>681</v>
      </c>
      <c r="G703" s="3" t="s">
        <v>2173</v>
      </c>
      <c r="H703" s="3" t="s">
        <v>1111</v>
      </c>
      <c r="I703" s="22" t="s">
        <v>1111</v>
      </c>
      <c r="J703" s="22" t="s">
        <v>2173</v>
      </c>
      <c r="K703" s="23">
        <v>7.0000000000000007E-2</v>
      </c>
      <c r="L703" s="22" t="s">
        <v>2173</v>
      </c>
      <c r="M703" s="3" t="s">
        <v>1111</v>
      </c>
      <c r="N703" s="3" t="s">
        <v>1112</v>
      </c>
      <c r="O703" s="3">
        <f t="shared" si="34"/>
        <v>100</v>
      </c>
      <c r="T703" s="3"/>
      <c r="U703" s="3"/>
    </row>
    <row r="704" spans="1:21" x14ac:dyDescent="0.15">
      <c r="A704">
        <f t="shared" si="36"/>
        <v>43</v>
      </c>
      <c r="B704" s="8" t="s">
        <v>666</v>
      </c>
      <c r="C704">
        <v>92.69</v>
      </c>
      <c r="D704">
        <v>7</v>
      </c>
      <c r="E704" s="3" t="s">
        <v>2173</v>
      </c>
      <c r="F704" s="4" t="s">
        <v>681</v>
      </c>
      <c r="G704" s="3" t="s">
        <v>2173</v>
      </c>
      <c r="H704" s="3" t="s">
        <v>1111</v>
      </c>
      <c r="I704" s="22" t="s">
        <v>2173</v>
      </c>
      <c r="J704" s="22" t="s">
        <v>2173</v>
      </c>
      <c r="K704" s="23">
        <v>0.31</v>
      </c>
      <c r="L704" s="22" t="s">
        <v>2173</v>
      </c>
      <c r="M704" s="3" t="s">
        <v>1111</v>
      </c>
      <c r="N704" s="3" t="s">
        <v>1112</v>
      </c>
      <c r="O704" s="3">
        <f t="shared" si="34"/>
        <v>100</v>
      </c>
      <c r="T704" s="3"/>
      <c r="U704" s="3"/>
    </row>
    <row r="705" spans="1:21" ht="14" x14ac:dyDescent="0.2">
      <c r="A705">
        <f t="shared" si="36"/>
        <v>44</v>
      </c>
      <c r="B705" s="8" t="s">
        <v>667</v>
      </c>
      <c r="C705">
        <v>82.85</v>
      </c>
      <c r="D705">
        <v>3.02</v>
      </c>
      <c r="E705" s="3">
        <v>12.87</v>
      </c>
      <c r="F705" s="3">
        <v>0.93</v>
      </c>
      <c r="G705" s="3" t="s">
        <v>2173</v>
      </c>
      <c r="H705" s="3">
        <v>0.33</v>
      </c>
      <c r="I705" s="22" t="s">
        <v>1111</v>
      </c>
      <c r="J705" s="22" t="s">
        <v>2173</v>
      </c>
      <c r="K705" s="22" t="s">
        <v>1111</v>
      </c>
      <c r="L705" s="22" t="s">
        <v>2173</v>
      </c>
      <c r="M705" s="3" t="s">
        <v>2173</v>
      </c>
      <c r="N705" s="3" t="s">
        <v>1112</v>
      </c>
      <c r="O705" s="3">
        <f t="shared" si="34"/>
        <v>100</v>
      </c>
      <c r="T705" s="3"/>
      <c r="U705" s="3"/>
    </row>
    <row r="706" spans="1:21" x14ac:dyDescent="0.15">
      <c r="A706">
        <f t="shared" si="36"/>
        <v>45</v>
      </c>
      <c r="B706" s="8" t="s">
        <v>668</v>
      </c>
      <c r="C706">
        <v>87.19</v>
      </c>
      <c r="D706">
        <v>1.01</v>
      </c>
      <c r="E706" s="3">
        <v>9.6999999999999993</v>
      </c>
      <c r="F706" s="3">
        <v>0.7</v>
      </c>
      <c r="G706" s="3" t="s">
        <v>2173</v>
      </c>
      <c r="H706" s="3">
        <v>1.1000000000000001</v>
      </c>
      <c r="I706" s="22" t="s">
        <v>2173</v>
      </c>
      <c r="J706" s="22" t="s">
        <v>2173</v>
      </c>
      <c r="K706" s="23">
        <v>0.3</v>
      </c>
      <c r="L706" s="22" t="s">
        <v>2173</v>
      </c>
      <c r="M706" s="3" t="s">
        <v>2173</v>
      </c>
      <c r="N706" s="3" t="s">
        <v>1112</v>
      </c>
      <c r="O706" s="3">
        <f t="shared" si="34"/>
        <v>100</v>
      </c>
      <c r="T706" s="3"/>
      <c r="U706" s="3"/>
    </row>
    <row r="707" spans="1:21" ht="14" x14ac:dyDescent="0.2">
      <c r="A707">
        <f t="shared" si="36"/>
        <v>46</v>
      </c>
      <c r="B707" s="8" t="s">
        <v>669</v>
      </c>
      <c r="C707">
        <v>84.08</v>
      </c>
      <c r="D707">
        <v>15.72</v>
      </c>
      <c r="E707" s="3" t="s">
        <v>2173</v>
      </c>
      <c r="F707" s="4" t="s">
        <v>681</v>
      </c>
      <c r="G707" s="3" t="s">
        <v>2173</v>
      </c>
      <c r="H707" s="3" t="s">
        <v>1111</v>
      </c>
      <c r="I707" s="22" t="s">
        <v>2173</v>
      </c>
      <c r="J707" s="22" t="s">
        <v>2173</v>
      </c>
      <c r="K707" s="23">
        <v>0.2</v>
      </c>
      <c r="L707" s="22" t="s">
        <v>2173</v>
      </c>
      <c r="M707" s="3" t="s">
        <v>2173</v>
      </c>
      <c r="N707" s="3" t="s">
        <v>1112</v>
      </c>
      <c r="O707" s="3">
        <f t="shared" si="34"/>
        <v>100</v>
      </c>
      <c r="T707" s="3"/>
      <c r="U707" s="3"/>
    </row>
    <row r="708" spans="1:21" x14ac:dyDescent="0.15">
      <c r="A708">
        <f t="shared" si="36"/>
        <v>47</v>
      </c>
      <c r="B708" s="8" t="s">
        <v>670</v>
      </c>
      <c r="C708">
        <v>86.1</v>
      </c>
      <c r="D708">
        <v>13.5</v>
      </c>
      <c r="E708" s="3" t="s">
        <v>2173</v>
      </c>
      <c r="F708" s="3" t="s">
        <v>1111</v>
      </c>
      <c r="G708" s="3" t="s">
        <v>2173</v>
      </c>
      <c r="H708" s="3" t="s">
        <v>1111</v>
      </c>
      <c r="I708" s="22" t="s">
        <v>1111</v>
      </c>
      <c r="J708" s="22" t="s">
        <v>2173</v>
      </c>
      <c r="K708" s="23">
        <v>0.4</v>
      </c>
      <c r="L708" s="22" t="s">
        <v>2173</v>
      </c>
      <c r="M708" s="3" t="s">
        <v>2173</v>
      </c>
      <c r="N708" s="3" t="s">
        <v>1112</v>
      </c>
      <c r="O708" s="3">
        <f t="shared" si="34"/>
        <v>100</v>
      </c>
      <c r="T708" s="3"/>
      <c r="U708" s="3"/>
    </row>
    <row r="709" spans="1:21" x14ac:dyDescent="0.15">
      <c r="A709">
        <f t="shared" si="36"/>
        <v>48</v>
      </c>
      <c r="B709" s="8" t="s">
        <v>671</v>
      </c>
      <c r="C709">
        <v>90.33</v>
      </c>
      <c r="D709">
        <v>7.86</v>
      </c>
      <c r="E709" s="3" t="s">
        <v>2173</v>
      </c>
      <c r="F709" s="3" t="s">
        <v>1111</v>
      </c>
      <c r="G709" s="3" t="s">
        <v>2173</v>
      </c>
      <c r="H709" s="3">
        <v>1.4</v>
      </c>
      <c r="I709" s="22" t="s">
        <v>2173</v>
      </c>
      <c r="J709" s="22" t="s">
        <v>2173</v>
      </c>
      <c r="K709" s="23">
        <v>0.41</v>
      </c>
      <c r="L709" s="22" t="s">
        <v>2173</v>
      </c>
      <c r="M709" s="3" t="s">
        <v>2173</v>
      </c>
      <c r="N709" s="3" t="s">
        <v>1112</v>
      </c>
      <c r="O709" s="3">
        <f t="shared" si="34"/>
        <v>100</v>
      </c>
      <c r="T709" s="3"/>
      <c r="U709" s="3"/>
    </row>
    <row r="710" spans="1:21" x14ac:dyDescent="0.15">
      <c r="A710">
        <f t="shared" si="36"/>
        <v>49</v>
      </c>
      <c r="B710" s="8" t="s">
        <v>671</v>
      </c>
      <c r="C710">
        <v>95.91</v>
      </c>
      <c r="D710">
        <v>3</v>
      </c>
      <c r="E710" s="3" t="s">
        <v>2173</v>
      </c>
      <c r="F710" s="3">
        <v>0.88</v>
      </c>
      <c r="G710" s="3" t="s">
        <v>2173</v>
      </c>
      <c r="H710" s="3" t="s">
        <v>1111</v>
      </c>
      <c r="I710" s="22" t="s">
        <v>1111</v>
      </c>
      <c r="J710" s="22" t="s">
        <v>2173</v>
      </c>
      <c r="K710" s="23">
        <v>0.21</v>
      </c>
      <c r="L710" s="22" t="s">
        <v>2173</v>
      </c>
      <c r="M710" s="3" t="s">
        <v>1111</v>
      </c>
      <c r="N710" s="3" t="s">
        <v>1112</v>
      </c>
      <c r="O710" s="3">
        <f t="shared" si="34"/>
        <v>99.999999999999986</v>
      </c>
      <c r="T710" s="3"/>
      <c r="U710" s="3"/>
    </row>
    <row r="711" spans="1:21" x14ac:dyDescent="0.15">
      <c r="A711">
        <f t="shared" si="36"/>
        <v>50</v>
      </c>
      <c r="B711" s="8" t="s">
        <v>672</v>
      </c>
      <c r="C711">
        <v>71.47</v>
      </c>
      <c r="D711">
        <v>28.3</v>
      </c>
      <c r="E711" s="3" t="s">
        <v>2173</v>
      </c>
      <c r="F711" s="4" t="s">
        <v>681</v>
      </c>
      <c r="G711" s="3" t="s">
        <v>2173</v>
      </c>
      <c r="H711" s="3" t="s">
        <v>1111</v>
      </c>
      <c r="I711" s="22" t="s">
        <v>1111</v>
      </c>
      <c r="J711" s="22" t="s">
        <v>1111</v>
      </c>
      <c r="K711" s="23">
        <v>0.23</v>
      </c>
      <c r="L711" s="22" t="s">
        <v>2173</v>
      </c>
      <c r="N711" s="3" t="s">
        <v>1112</v>
      </c>
      <c r="O711" s="3">
        <f t="shared" si="34"/>
        <v>100</v>
      </c>
      <c r="T711" s="3"/>
      <c r="U711" s="3"/>
    </row>
    <row r="712" spans="1:21" ht="14" x14ac:dyDescent="0.2">
      <c r="A712">
        <f t="shared" si="36"/>
        <v>51</v>
      </c>
      <c r="B712" s="8" t="s">
        <v>673</v>
      </c>
      <c r="C712">
        <v>86.5</v>
      </c>
      <c r="D712">
        <v>11.72</v>
      </c>
      <c r="E712" s="3" t="s">
        <v>2173</v>
      </c>
      <c r="F712" s="3" t="s">
        <v>1111</v>
      </c>
      <c r="G712" s="3" t="s">
        <v>2173</v>
      </c>
      <c r="H712" s="3" t="s">
        <v>1111</v>
      </c>
      <c r="I712" s="22" t="s">
        <v>1111</v>
      </c>
      <c r="J712" s="22" t="s">
        <v>2173</v>
      </c>
      <c r="K712" s="23">
        <v>1.78</v>
      </c>
      <c r="L712" s="22" t="s">
        <v>2173</v>
      </c>
      <c r="M712" s="3" t="s">
        <v>1111</v>
      </c>
      <c r="N712" s="3" t="s">
        <v>1112</v>
      </c>
      <c r="O712" s="3">
        <f t="shared" si="34"/>
        <v>100</v>
      </c>
      <c r="T712" s="3"/>
      <c r="U712" s="3"/>
    </row>
    <row r="713" spans="1:21" ht="14" x14ac:dyDescent="0.2">
      <c r="A713">
        <f t="shared" si="36"/>
        <v>52</v>
      </c>
      <c r="B713" s="8" t="s">
        <v>674</v>
      </c>
      <c r="C713">
        <v>83.81</v>
      </c>
      <c r="D713">
        <v>15.72</v>
      </c>
      <c r="E713" s="3" t="s">
        <v>2173</v>
      </c>
      <c r="F713" s="3" t="s">
        <v>1111</v>
      </c>
      <c r="G713" s="3" t="s">
        <v>2173</v>
      </c>
      <c r="H713" s="3" t="s">
        <v>1111</v>
      </c>
      <c r="I713" s="22" t="s">
        <v>2173</v>
      </c>
      <c r="J713" s="22" t="s">
        <v>2173</v>
      </c>
      <c r="K713" s="23">
        <v>0.47</v>
      </c>
      <c r="L713" s="22" t="s">
        <v>2173</v>
      </c>
      <c r="M713" s="3" t="s">
        <v>1111</v>
      </c>
      <c r="N713" s="3" t="s">
        <v>1112</v>
      </c>
      <c r="O713" s="3">
        <f t="shared" si="34"/>
        <v>100</v>
      </c>
      <c r="T713" s="3"/>
      <c r="U713" s="3"/>
    </row>
    <row r="714" spans="1:21" ht="14" x14ac:dyDescent="0.2">
      <c r="A714">
        <f t="shared" si="36"/>
        <v>53</v>
      </c>
      <c r="B714" s="8" t="s">
        <v>675</v>
      </c>
      <c r="C714">
        <v>89.13</v>
      </c>
      <c r="D714">
        <v>10.54</v>
      </c>
      <c r="E714" s="3" t="s">
        <v>2173</v>
      </c>
      <c r="F714" s="3" t="s">
        <v>1111</v>
      </c>
      <c r="G714" s="3" t="s">
        <v>2173</v>
      </c>
      <c r="H714" s="3" t="s">
        <v>1111</v>
      </c>
      <c r="I714" s="22" t="s">
        <v>1111</v>
      </c>
      <c r="J714" s="22" t="s">
        <v>2173</v>
      </c>
      <c r="K714" s="23">
        <v>0.33</v>
      </c>
      <c r="L714" s="22" t="s">
        <v>2173</v>
      </c>
      <c r="M714" s="3" t="s">
        <v>2173</v>
      </c>
      <c r="N714" s="3" t="s">
        <v>1112</v>
      </c>
      <c r="O714" s="3">
        <f t="shared" si="34"/>
        <v>99.999999999999986</v>
      </c>
      <c r="T714" s="3"/>
      <c r="U714" s="3"/>
    </row>
    <row r="715" spans="1:21" ht="14" x14ac:dyDescent="0.2">
      <c r="A715">
        <f t="shared" si="36"/>
        <v>54</v>
      </c>
      <c r="B715" s="8" t="s">
        <v>676</v>
      </c>
      <c r="C715">
        <v>88.16</v>
      </c>
      <c r="D715">
        <v>10.91</v>
      </c>
      <c r="E715" s="3" t="s">
        <v>2173</v>
      </c>
      <c r="F715" s="3" t="s">
        <v>1111</v>
      </c>
      <c r="G715" s="3" t="s">
        <v>2173</v>
      </c>
      <c r="H715" s="3" t="s">
        <v>1111</v>
      </c>
      <c r="I715" s="22" t="s">
        <v>1111</v>
      </c>
      <c r="J715" s="22" t="s">
        <v>1111</v>
      </c>
      <c r="K715" s="23">
        <v>0.93</v>
      </c>
      <c r="L715" s="22" t="s">
        <v>2173</v>
      </c>
      <c r="M715" s="3" t="s">
        <v>2173</v>
      </c>
      <c r="N715" s="3" t="s">
        <v>1112</v>
      </c>
      <c r="O715" s="3">
        <f t="shared" si="34"/>
        <v>100</v>
      </c>
      <c r="T715" s="3"/>
      <c r="U715" s="3"/>
    </row>
    <row r="716" spans="1:21" ht="14" x14ac:dyDescent="0.2">
      <c r="A716">
        <f t="shared" si="36"/>
        <v>55</v>
      </c>
      <c r="B716" s="8" t="s">
        <v>677</v>
      </c>
      <c r="C716">
        <v>97</v>
      </c>
      <c r="D716">
        <v>3</v>
      </c>
      <c r="E716" s="3" t="s">
        <v>2173</v>
      </c>
      <c r="F716" s="4" t="s">
        <v>681</v>
      </c>
      <c r="G716" s="3" t="s">
        <v>2173</v>
      </c>
      <c r="H716" s="3" t="s">
        <v>1111</v>
      </c>
      <c r="I716" s="22" t="s">
        <v>2173</v>
      </c>
      <c r="J716" s="22" t="s">
        <v>2173</v>
      </c>
      <c r="K716" s="22" t="s">
        <v>1111</v>
      </c>
      <c r="L716" s="22" t="s">
        <v>2173</v>
      </c>
      <c r="M716" s="3" t="s">
        <v>2173</v>
      </c>
      <c r="N716" s="3" t="s">
        <v>1112</v>
      </c>
      <c r="O716" s="3">
        <f t="shared" si="34"/>
        <v>100</v>
      </c>
      <c r="T716" s="3"/>
      <c r="U716" s="3"/>
    </row>
    <row r="717" spans="1:21" x14ac:dyDescent="0.15">
      <c r="A717">
        <f t="shared" si="36"/>
        <v>56</v>
      </c>
      <c r="B717" s="8" t="s">
        <v>678</v>
      </c>
      <c r="C717">
        <v>85.33</v>
      </c>
      <c r="D717">
        <v>14.22</v>
      </c>
      <c r="E717" s="3" t="s">
        <v>2173</v>
      </c>
      <c r="F717" s="4" t="s">
        <v>681</v>
      </c>
      <c r="G717" s="3" t="s">
        <v>2173</v>
      </c>
      <c r="H717" s="3" t="s">
        <v>1111</v>
      </c>
      <c r="I717" s="22" t="s">
        <v>1111</v>
      </c>
      <c r="J717" s="22" t="s">
        <v>2173</v>
      </c>
      <c r="K717" s="23">
        <v>0.45</v>
      </c>
      <c r="L717" s="22" t="s">
        <v>1111</v>
      </c>
      <c r="M717" s="3" t="s">
        <v>2173</v>
      </c>
      <c r="N717" s="3" t="s">
        <v>1112</v>
      </c>
      <c r="O717" s="3">
        <f t="shared" si="34"/>
        <v>100</v>
      </c>
      <c r="T717" s="3"/>
      <c r="U717" s="3"/>
    </row>
    <row r="718" spans="1:21" ht="14" x14ac:dyDescent="0.2">
      <c r="A718">
        <f t="shared" si="36"/>
        <v>57</v>
      </c>
      <c r="B718" s="8" t="s">
        <v>679</v>
      </c>
      <c r="C718">
        <v>75.7</v>
      </c>
      <c r="D718">
        <v>3.14</v>
      </c>
      <c r="E718" s="3">
        <v>19.05</v>
      </c>
      <c r="F718" s="3">
        <v>0.88</v>
      </c>
      <c r="G718" s="3" t="s">
        <v>2173</v>
      </c>
      <c r="H718" s="3">
        <v>0.93</v>
      </c>
      <c r="I718" s="22" t="s">
        <v>1111</v>
      </c>
      <c r="J718" s="22" t="s">
        <v>2173</v>
      </c>
      <c r="K718" s="23">
        <v>0.93</v>
      </c>
      <c r="L718" s="22" t="s">
        <v>2173</v>
      </c>
      <c r="M718" s="3" t="s">
        <v>2173</v>
      </c>
      <c r="N718" s="3" t="s">
        <v>1112</v>
      </c>
      <c r="O718" s="3">
        <f t="shared" si="34"/>
        <v>100.63000000000001</v>
      </c>
      <c r="T718" s="3"/>
      <c r="U718" s="3"/>
    </row>
    <row r="719" spans="1:21" ht="14" x14ac:dyDescent="0.2">
      <c r="A719">
        <f t="shared" si="36"/>
        <v>58</v>
      </c>
      <c r="B719" s="8" t="s">
        <v>682</v>
      </c>
      <c r="C719">
        <v>92.58</v>
      </c>
      <c r="D719">
        <v>6.33</v>
      </c>
      <c r="E719" s="3" t="s">
        <v>2173</v>
      </c>
      <c r="F719" s="12">
        <v>1.0900000000000001</v>
      </c>
      <c r="G719" s="3" t="s">
        <v>2173</v>
      </c>
      <c r="H719" s="3">
        <v>0.99</v>
      </c>
      <c r="I719" s="22" t="s">
        <v>2173</v>
      </c>
      <c r="J719" s="22" t="s">
        <v>2173</v>
      </c>
      <c r="K719" s="22" t="s">
        <v>2173</v>
      </c>
      <c r="L719" s="22" t="s">
        <v>2173</v>
      </c>
      <c r="M719" s="3" t="s">
        <v>2173</v>
      </c>
      <c r="N719" s="3" t="s">
        <v>2593</v>
      </c>
      <c r="O719" s="3">
        <f>SUM(C719:M719)</f>
        <v>100.99</v>
      </c>
      <c r="R719" s="13" t="s">
        <v>2940</v>
      </c>
      <c r="S719" s="17" t="s">
        <v>2946</v>
      </c>
      <c r="T719" s="3"/>
      <c r="U719" s="3"/>
    </row>
    <row r="720" spans="1:21" x14ac:dyDescent="0.15">
      <c r="A720" t="s">
        <v>683</v>
      </c>
      <c r="I720" s="22"/>
      <c r="J720" s="22"/>
      <c r="K720" s="22"/>
      <c r="L720" s="22"/>
      <c r="R720" s="13"/>
      <c r="T720" s="3"/>
      <c r="U720" s="3"/>
    </row>
    <row r="721" spans="1:21" ht="14" x14ac:dyDescent="0.2">
      <c r="A721">
        <f>A719+1</f>
        <v>59</v>
      </c>
      <c r="B721" s="8" t="s">
        <v>686</v>
      </c>
      <c r="C721">
        <v>85.41</v>
      </c>
      <c r="D721">
        <v>12.13</v>
      </c>
      <c r="E721" s="3" t="s">
        <v>2173</v>
      </c>
      <c r="F721" s="11" t="s">
        <v>2173</v>
      </c>
      <c r="G721" s="3" t="s">
        <v>2173</v>
      </c>
      <c r="H721" s="3">
        <v>0.61</v>
      </c>
      <c r="I721" s="22" t="s">
        <v>2173</v>
      </c>
      <c r="J721" s="22" t="s">
        <v>2173</v>
      </c>
      <c r="K721" s="22" t="s">
        <v>2173</v>
      </c>
      <c r="L721" s="22" t="s">
        <v>2173</v>
      </c>
      <c r="M721" s="3" t="s">
        <v>2173</v>
      </c>
      <c r="N721" s="3" t="s">
        <v>2593</v>
      </c>
      <c r="O721" s="3">
        <f t="shared" si="34"/>
        <v>98.149999999999991</v>
      </c>
      <c r="R721" s="13" t="s">
        <v>2941</v>
      </c>
      <c r="S721" s="17" t="s">
        <v>2944</v>
      </c>
      <c r="T721" s="3"/>
      <c r="U721" s="3"/>
    </row>
    <row r="722" spans="1:21" ht="14" x14ac:dyDescent="0.2">
      <c r="A722">
        <f>A721+1</f>
        <v>60</v>
      </c>
      <c r="B722" s="8" t="s">
        <v>687</v>
      </c>
      <c r="C722">
        <v>91.91</v>
      </c>
      <c r="D722">
        <v>6.85</v>
      </c>
      <c r="E722" s="3" t="s">
        <v>2173</v>
      </c>
      <c r="F722" s="3" t="s">
        <v>2173</v>
      </c>
      <c r="G722" s="3" t="s">
        <v>2173</v>
      </c>
      <c r="H722" s="3">
        <v>0.44</v>
      </c>
      <c r="I722" s="22" t="s">
        <v>2173</v>
      </c>
      <c r="J722" s="22" t="s">
        <v>2173</v>
      </c>
      <c r="K722" s="22" t="s">
        <v>2173</v>
      </c>
      <c r="L722" s="22" t="s">
        <v>2173</v>
      </c>
      <c r="M722" s="3" t="s">
        <v>2173</v>
      </c>
      <c r="N722" s="3" t="s">
        <v>2593</v>
      </c>
      <c r="O722" s="3">
        <f t="shared" si="34"/>
        <v>99.199999999999989</v>
      </c>
      <c r="R722" s="13" t="s">
        <v>2942</v>
      </c>
      <c r="S722" s="17" t="s">
        <v>2945</v>
      </c>
      <c r="T722" s="3"/>
      <c r="U722" s="3"/>
    </row>
    <row r="723" spans="1:21" ht="14" x14ac:dyDescent="0.2">
      <c r="A723">
        <f>A722+1</f>
        <v>61</v>
      </c>
      <c r="B723" s="8" t="s">
        <v>684</v>
      </c>
      <c r="C723">
        <v>90.56</v>
      </c>
      <c r="D723">
        <v>8.23</v>
      </c>
      <c r="E723" s="3" t="s">
        <v>2173</v>
      </c>
      <c r="F723" s="3" t="s">
        <v>2173</v>
      </c>
      <c r="G723" s="3" t="s">
        <v>2173</v>
      </c>
      <c r="H723" s="3">
        <v>0.28000000000000003</v>
      </c>
      <c r="I723" s="22" t="s">
        <v>2173</v>
      </c>
      <c r="J723" s="22" t="s">
        <v>2173</v>
      </c>
      <c r="K723" s="22" t="s">
        <v>2173</v>
      </c>
      <c r="L723" s="22" t="s">
        <v>2173</v>
      </c>
      <c r="M723" s="3" t="s">
        <v>2173</v>
      </c>
      <c r="N723" s="3" t="s">
        <v>2593</v>
      </c>
      <c r="O723" s="3">
        <f t="shared" si="34"/>
        <v>99.070000000000007</v>
      </c>
      <c r="R723" s="13" t="s">
        <v>2943</v>
      </c>
      <c r="S723" s="17" t="s">
        <v>2947</v>
      </c>
      <c r="T723" s="3"/>
      <c r="U723" s="3"/>
    </row>
    <row r="724" spans="1:21" x14ac:dyDescent="0.15">
      <c r="A724">
        <f>A723+1</f>
        <v>62</v>
      </c>
      <c r="B724" s="8" t="s">
        <v>685</v>
      </c>
      <c r="C724">
        <v>88.63</v>
      </c>
      <c r="D724">
        <v>11.3</v>
      </c>
      <c r="E724" s="3" t="s">
        <v>2173</v>
      </c>
      <c r="F724" s="3" t="s">
        <v>1111</v>
      </c>
      <c r="G724" s="3" t="s">
        <v>2173</v>
      </c>
      <c r="H724" s="3">
        <v>7.0000000000000007E-2</v>
      </c>
      <c r="I724" s="22" t="s">
        <v>2173</v>
      </c>
      <c r="J724" s="22" t="s">
        <v>2173</v>
      </c>
      <c r="K724" s="22" t="s">
        <v>1111</v>
      </c>
      <c r="L724" s="22" t="s">
        <v>2173</v>
      </c>
      <c r="N724" s="3" t="s">
        <v>1112</v>
      </c>
      <c r="O724" s="3">
        <f t="shared" ref="O724:O787" si="37">SUM(C724:M724)</f>
        <v>99.999999999999986</v>
      </c>
      <c r="T724" s="3"/>
      <c r="U724" s="3"/>
    </row>
    <row r="725" spans="1:21" x14ac:dyDescent="0.15">
      <c r="A725">
        <f>A724+1</f>
        <v>63</v>
      </c>
      <c r="B725" s="8" t="s">
        <v>688</v>
      </c>
      <c r="C725">
        <v>91.45</v>
      </c>
      <c r="D725">
        <v>6</v>
      </c>
      <c r="E725">
        <v>1.9</v>
      </c>
      <c r="F725" s="3">
        <v>0.21</v>
      </c>
      <c r="G725" s="3" t="s">
        <v>2173</v>
      </c>
      <c r="H725" s="3" t="s">
        <v>1111</v>
      </c>
      <c r="I725" s="22" t="s">
        <v>2173</v>
      </c>
      <c r="J725" s="22" t="s">
        <v>2173</v>
      </c>
      <c r="K725" s="22">
        <v>0.44</v>
      </c>
      <c r="L725" s="22" t="s">
        <v>2173</v>
      </c>
      <c r="M725" s="3" t="s">
        <v>1111</v>
      </c>
      <c r="N725" s="3" t="s">
        <v>1112</v>
      </c>
      <c r="O725" s="3">
        <f t="shared" si="37"/>
        <v>100</v>
      </c>
      <c r="T725" s="3"/>
      <c r="U725" s="3"/>
    </row>
    <row r="726" spans="1:21" x14ac:dyDescent="0.15">
      <c r="A726">
        <f t="shared" ref="A726:A732" si="38">A725+1</f>
        <v>64</v>
      </c>
      <c r="B726" s="8" t="s">
        <v>689</v>
      </c>
      <c r="C726">
        <v>83.26</v>
      </c>
      <c r="D726">
        <v>13.62</v>
      </c>
      <c r="E726">
        <v>2.66</v>
      </c>
      <c r="F726" s="3" t="s">
        <v>1111</v>
      </c>
      <c r="G726" s="3" t="s">
        <v>2173</v>
      </c>
      <c r="H726" s="3" t="s">
        <v>1111</v>
      </c>
      <c r="I726" s="22">
        <v>0.1</v>
      </c>
      <c r="J726" s="22" t="s">
        <v>2173</v>
      </c>
      <c r="K726" s="22">
        <v>0.34</v>
      </c>
      <c r="L726" s="22" t="s">
        <v>2173</v>
      </c>
      <c r="M726" s="3">
        <v>0.02</v>
      </c>
      <c r="N726" s="3" t="s">
        <v>1112</v>
      </c>
      <c r="O726" s="3">
        <f t="shared" si="37"/>
        <v>100</v>
      </c>
      <c r="T726" s="3"/>
      <c r="U726" s="3"/>
    </row>
    <row r="727" spans="1:21" x14ac:dyDescent="0.15">
      <c r="A727">
        <f t="shared" si="38"/>
        <v>65</v>
      </c>
      <c r="B727" s="8" t="s">
        <v>688</v>
      </c>
      <c r="C727">
        <v>86.44</v>
      </c>
      <c r="D727">
        <v>10.4</v>
      </c>
      <c r="E727">
        <v>3.12</v>
      </c>
      <c r="F727" s="3" t="s">
        <v>1111</v>
      </c>
      <c r="G727" s="3" t="s">
        <v>2173</v>
      </c>
      <c r="H727" s="3" t="s">
        <v>1111</v>
      </c>
      <c r="I727" s="22" t="s">
        <v>2173</v>
      </c>
      <c r="J727" s="22" t="s">
        <v>2173</v>
      </c>
      <c r="K727" s="22">
        <v>0.04</v>
      </c>
      <c r="L727" s="22" t="s">
        <v>1111</v>
      </c>
      <c r="M727" s="3" t="s">
        <v>1111</v>
      </c>
      <c r="N727" s="3" t="s">
        <v>1112</v>
      </c>
      <c r="O727" s="3">
        <f t="shared" si="37"/>
        <v>100.00000000000001</v>
      </c>
      <c r="T727" s="3"/>
      <c r="U727" s="3"/>
    </row>
    <row r="728" spans="1:21" x14ac:dyDescent="0.15">
      <c r="A728">
        <f t="shared" si="38"/>
        <v>66</v>
      </c>
      <c r="B728" s="8" t="s">
        <v>688</v>
      </c>
      <c r="C728">
        <v>88.85</v>
      </c>
      <c r="D728">
        <v>10.029999999999999</v>
      </c>
      <c r="E728">
        <v>0.62</v>
      </c>
      <c r="F728" s="3" t="s">
        <v>1111</v>
      </c>
      <c r="G728" s="3" t="s">
        <v>2173</v>
      </c>
      <c r="H728" s="3" t="s">
        <v>1111</v>
      </c>
      <c r="I728" s="22" t="s">
        <v>2173</v>
      </c>
      <c r="J728" s="22" t="s">
        <v>2173</v>
      </c>
      <c r="K728" s="22">
        <v>0.5</v>
      </c>
      <c r="L728" s="22" t="s">
        <v>2173</v>
      </c>
      <c r="M728" s="3" t="s">
        <v>2173</v>
      </c>
      <c r="N728" s="3" t="s">
        <v>1112</v>
      </c>
      <c r="O728" s="3">
        <f t="shared" si="37"/>
        <v>100</v>
      </c>
      <c r="T728" s="3"/>
      <c r="U728" s="3"/>
    </row>
    <row r="729" spans="1:21" x14ac:dyDescent="0.15">
      <c r="A729">
        <f t="shared" si="38"/>
        <v>67</v>
      </c>
      <c r="B729" s="8" t="s">
        <v>688</v>
      </c>
      <c r="C729">
        <v>86.9</v>
      </c>
      <c r="D729">
        <v>10.7</v>
      </c>
      <c r="E729">
        <v>2.4</v>
      </c>
      <c r="F729" s="3" t="s">
        <v>1111</v>
      </c>
      <c r="G729" s="3" t="s">
        <v>2173</v>
      </c>
      <c r="H729" s="3" t="s">
        <v>1111</v>
      </c>
      <c r="I729" s="22" t="s">
        <v>1111</v>
      </c>
      <c r="J729" s="22" t="s">
        <v>2173</v>
      </c>
      <c r="K729" s="22" t="s">
        <v>1111</v>
      </c>
      <c r="L729" s="22" t="s">
        <v>2173</v>
      </c>
      <c r="M729" s="3" t="s">
        <v>1111</v>
      </c>
      <c r="N729" s="3" t="s">
        <v>1112</v>
      </c>
      <c r="O729" s="3">
        <f t="shared" si="37"/>
        <v>100.00000000000001</v>
      </c>
      <c r="T729" s="3"/>
      <c r="U729" s="3"/>
    </row>
    <row r="730" spans="1:21" x14ac:dyDescent="0.15">
      <c r="A730">
        <f t="shared" si="38"/>
        <v>68</v>
      </c>
      <c r="B730" s="8" t="s">
        <v>688</v>
      </c>
      <c r="C730">
        <v>81.64</v>
      </c>
      <c r="D730">
        <v>13.1</v>
      </c>
      <c r="E730">
        <v>3.99</v>
      </c>
      <c r="F730" s="3">
        <v>0.97</v>
      </c>
      <c r="G730" s="3" t="s">
        <v>2173</v>
      </c>
      <c r="H730" s="3" t="s">
        <v>1111</v>
      </c>
      <c r="I730" s="22" t="s">
        <v>2173</v>
      </c>
      <c r="J730" s="22" t="s">
        <v>2173</v>
      </c>
      <c r="K730" s="22">
        <v>0.2</v>
      </c>
      <c r="L730" s="22" t="s">
        <v>2173</v>
      </c>
      <c r="M730" s="3">
        <v>0.1</v>
      </c>
      <c r="N730" s="3" t="s">
        <v>1112</v>
      </c>
      <c r="O730" s="3">
        <f t="shared" si="37"/>
        <v>99.999999999999986</v>
      </c>
      <c r="T730" s="3"/>
      <c r="U730" s="3"/>
    </row>
    <row r="731" spans="1:21" ht="14" x14ac:dyDescent="0.2">
      <c r="A731">
        <f t="shared" si="38"/>
        <v>69</v>
      </c>
      <c r="B731" s="8" t="s">
        <v>690</v>
      </c>
      <c r="C731">
        <v>86.23</v>
      </c>
      <c r="D731">
        <v>13.36</v>
      </c>
      <c r="E731" s="3" t="s">
        <v>2173</v>
      </c>
      <c r="F731" s="3" t="s">
        <v>1111</v>
      </c>
      <c r="G731" s="3" t="s">
        <v>2173</v>
      </c>
      <c r="H731" s="3" t="s">
        <v>1111</v>
      </c>
      <c r="I731" s="22"/>
      <c r="J731" s="22" t="s">
        <v>2173</v>
      </c>
      <c r="K731" s="22">
        <v>0.39</v>
      </c>
      <c r="L731" s="22" t="s">
        <v>1111</v>
      </c>
      <c r="M731" s="3">
        <v>0.02</v>
      </c>
      <c r="N731" s="3" t="s">
        <v>1112</v>
      </c>
      <c r="O731" s="3">
        <f t="shared" si="37"/>
        <v>100</v>
      </c>
      <c r="T731" s="3"/>
      <c r="U731" s="3"/>
    </row>
    <row r="732" spans="1:21" x14ac:dyDescent="0.15">
      <c r="A732">
        <f t="shared" si="38"/>
        <v>70</v>
      </c>
      <c r="B732" s="8" t="s">
        <v>691</v>
      </c>
      <c r="C732">
        <v>90.39</v>
      </c>
      <c r="D732">
        <v>7.4</v>
      </c>
      <c r="E732">
        <v>1.71</v>
      </c>
      <c r="F732" s="3" t="s">
        <v>1111</v>
      </c>
      <c r="G732" s="3" t="s">
        <v>2173</v>
      </c>
      <c r="H732" s="3">
        <v>0.1</v>
      </c>
      <c r="I732" s="22" t="s">
        <v>2173</v>
      </c>
      <c r="J732" s="22" t="s">
        <v>2173</v>
      </c>
      <c r="K732" s="22">
        <v>0.4</v>
      </c>
      <c r="L732" s="22" t="s">
        <v>2173</v>
      </c>
      <c r="M732" s="3" t="s">
        <v>1111</v>
      </c>
      <c r="N732" s="3" t="s">
        <v>1112</v>
      </c>
      <c r="O732" s="3">
        <f t="shared" si="37"/>
        <v>100</v>
      </c>
      <c r="T732" s="3"/>
      <c r="U732" s="3"/>
    </row>
    <row r="733" spans="1:21" ht="14" x14ac:dyDescent="0.2">
      <c r="A733">
        <f>A732+1</f>
        <v>71</v>
      </c>
      <c r="B733" s="8" t="s">
        <v>692</v>
      </c>
      <c r="C733">
        <v>95.74</v>
      </c>
      <c r="D733" s="3" t="s">
        <v>2173</v>
      </c>
      <c r="E733">
        <v>3.71</v>
      </c>
      <c r="F733" s="4" t="s">
        <v>2592</v>
      </c>
      <c r="G733" s="3" t="s">
        <v>2173</v>
      </c>
      <c r="H733" s="3" t="s">
        <v>1111</v>
      </c>
      <c r="I733" s="22" t="s">
        <v>2173</v>
      </c>
      <c r="J733" s="22" t="s">
        <v>2173</v>
      </c>
      <c r="K733" s="22">
        <v>0.5</v>
      </c>
      <c r="L733" s="22" t="s">
        <v>2173</v>
      </c>
      <c r="M733" s="3">
        <v>0.05</v>
      </c>
      <c r="N733" s="3" t="s">
        <v>1112</v>
      </c>
      <c r="O733" s="3">
        <f t="shared" si="37"/>
        <v>99.999999999999986</v>
      </c>
      <c r="T733" s="3"/>
      <c r="U733" s="3"/>
    </row>
    <row r="734" spans="1:21" x14ac:dyDescent="0.15">
      <c r="A734" t="s">
        <v>693</v>
      </c>
      <c r="I734" s="22"/>
      <c r="J734" s="22"/>
      <c r="K734" s="22"/>
      <c r="L734" s="22"/>
      <c r="T734" s="3"/>
      <c r="U734" s="3"/>
    </row>
    <row r="735" spans="1:21" ht="14" x14ac:dyDescent="0.2">
      <c r="A735">
        <v>72</v>
      </c>
      <c r="B735" s="8" t="s">
        <v>695</v>
      </c>
      <c r="C735" s="5">
        <v>96.06</v>
      </c>
      <c r="D735">
        <v>3.58</v>
      </c>
      <c r="E735" s="3" t="s">
        <v>2173</v>
      </c>
      <c r="F735" s="3" t="s">
        <v>2173</v>
      </c>
      <c r="G735" s="3" t="s">
        <v>2173</v>
      </c>
      <c r="H735">
        <v>0.17</v>
      </c>
      <c r="I735" s="22" t="s">
        <v>2173</v>
      </c>
      <c r="J735" s="22" t="s">
        <v>2173</v>
      </c>
      <c r="K735" s="23">
        <v>0.19</v>
      </c>
      <c r="L735" s="22" t="s">
        <v>2173</v>
      </c>
      <c r="M735" s="3" t="s">
        <v>2173</v>
      </c>
      <c r="N735" s="3" t="s">
        <v>737</v>
      </c>
      <c r="O735" s="3">
        <f t="shared" si="37"/>
        <v>100</v>
      </c>
      <c r="R735" t="s">
        <v>1412</v>
      </c>
      <c r="T735" s="3"/>
      <c r="U735" s="3"/>
    </row>
    <row r="736" spans="1:21" ht="14" x14ac:dyDescent="0.2">
      <c r="A736">
        <f t="shared" ref="A736:A752" si="39">A735+1</f>
        <v>73</v>
      </c>
      <c r="B736" s="8" t="s">
        <v>696</v>
      </c>
      <c r="C736" s="3">
        <v>84.11</v>
      </c>
      <c r="D736" s="3">
        <v>10.73</v>
      </c>
      <c r="E736">
        <v>3.75</v>
      </c>
      <c r="F736">
        <v>0.88</v>
      </c>
      <c r="G736" s="3" t="s">
        <v>2173</v>
      </c>
      <c r="H736" s="3">
        <v>0.25</v>
      </c>
      <c r="I736" s="22" t="s">
        <v>2173</v>
      </c>
      <c r="J736" s="22" t="s">
        <v>2173</v>
      </c>
      <c r="K736" s="22">
        <v>0.28000000000000003</v>
      </c>
      <c r="L736" s="22" t="s">
        <v>2173</v>
      </c>
      <c r="M736" s="3" t="s">
        <v>2173</v>
      </c>
      <c r="N736" s="3" t="s">
        <v>737</v>
      </c>
      <c r="O736" s="3">
        <f t="shared" si="37"/>
        <v>100</v>
      </c>
      <c r="R736" t="s">
        <v>1413</v>
      </c>
      <c r="T736" s="3"/>
      <c r="U736" s="3"/>
    </row>
    <row r="737" spans="1:21" x14ac:dyDescent="0.15">
      <c r="A737">
        <f t="shared" si="39"/>
        <v>74</v>
      </c>
      <c r="B737" s="8" t="s">
        <v>697</v>
      </c>
      <c r="C737" s="3">
        <v>98.19</v>
      </c>
      <c r="D737" s="3">
        <v>0.12</v>
      </c>
      <c r="E737" s="3" t="s">
        <v>2173</v>
      </c>
      <c r="F737" s="3" t="s">
        <v>2173</v>
      </c>
      <c r="G737">
        <v>0.9</v>
      </c>
      <c r="H737" s="3">
        <v>0.17</v>
      </c>
      <c r="I737" s="22">
        <v>0.62</v>
      </c>
      <c r="J737" s="22" t="s">
        <v>2173</v>
      </c>
      <c r="K737" s="22"/>
      <c r="L737" s="22" t="s">
        <v>2173</v>
      </c>
      <c r="M737" s="3" t="s">
        <v>2173</v>
      </c>
      <c r="N737" s="3" t="s">
        <v>737</v>
      </c>
      <c r="O737" s="3">
        <f t="shared" si="37"/>
        <v>100.00000000000001</v>
      </c>
      <c r="R737" t="s">
        <v>1414</v>
      </c>
      <c r="T737" s="3"/>
      <c r="U737" s="3"/>
    </row>
    <row r="738" spans="1:21" ht="14" x14ac:dyDescent="0.2">
      <c r="A738">
        <f t="shared" si="39"/>
        <v>75</v>
      </c>
      <c r="B738" s="8" t="s">
        <v>698</v>
      </c>
      <c r="C738" s="3">
        <v>87.1</v>
      </c>
      <c r="D738" s="3">
        <v>10.220000000000001</v>
      </c>
      <c r="E738" s="3" t="s">
        <v>2173</v>
      </c>
      <c r="F738" s="3">
        <v>1.5</v>
      </c>
      <c r="G738" s="3" t="s">
        <v>2173</v>
      </c>
      <c r="H738" s="3">
        <v>0.16</v>
      </c>
      <c r="I738" s="22" t="s">
        <v>2173</v>
      </c>
      <c r="J738" s="22" t="s">
        <v>2173</v>
      </c>
      <c r="K738" s="22">
        <v>1.02</v>
      </c>
      <c r="L738" s="22" t="s">
        <v>2173</v>
      </c>
      <c r="M738" s="3" t="s">
        <v>2173</v>
      </c>
      <c r="N738" s="3" t="s">
        <v>737</v>
      </c>
      <c r="O738" s="3">
        <f t="shared" si="37"/>
        <v>99.999999999999986</v>
      </c>
      <c r="R738" t="s">
        <v>1415</v>
      </c>
      <c r="T738" s="3"/>
      <c r="U738" s="3"/>
    </row>
    <row r="739" spans="1:21" ht="14" x14ac:dyDescent="0.2">
      <c r="A739">
        <f t="shared" si="39"/>
        <v>76</v>
      </c>
      <c r="B739" s="8" t="s">
        <v>699</v>
      </c>
      <c r="C739" s="3">
        <v>89</v>
      </c>
      <c r="D739" s="3">
        <v>10.15</v>
      </c>
      <c r="E739" s="3" t="s">
        <v>2173</v>
      </c>
      <c r="F739" s="3" t="s">
        <v>2173</v>
      </c>
      <c r="G739" s="3" t="s">
        <v>2173</v>
      </c>
      <c r="H739" s="3">
        <v>0.12</v>
      </c>
      <c r="I739" s="22" t="s">
        <v>2173</v>
      </c>
      <c r="J739" s="22" t="s">
        <v>2173</v>
      </c>
      <c r="K739" s="22">
        <v>0.73</v>
      </c>
      <c r="L739" s="22" t="s">
        <v>2173</v>
      </c>
      <c r="M739" s="3" t="s">
        <v>2173</v>
      </c>
      <c r="N739" s="3" t="s">
        <v>737</v>
      </c>
      <c r="O739" s="3">
        <f t="shared" si="37"/>
        <v>100.00000000000001</v>
      </c>
      <c r="R739" t="s">
        <v>1416</v>
      </c>
      <c r="T739" s="3"/>
      <c r="U739" s="3"/>
    </row>
    <row r="740" spans="1:21" x14ac:dyDescent="0.15">
      <c r="A740">
        <f t="shared" si="39"/>
        <v>77</v>
      </c>
      <c r="B740" s="8" t="s">
        <v>694</v>
      </c>
      <c r="C740" s="3">
        <v>85.76</v>
      </c>
      <c r="D740" s="3">
        <v>13.22</v>
      </c>
      <c r="E740" s="3" t="s">
        <v>2173</v>
      </c>
      <c r="F740" s="3">
        <v>0.5</v>
      </c>
      <c r="G740" s="3" t="s">
        <v>2173</v>
      </c>
      <c r="H740" s="3">
        <v>0.16</v>
      </c>
      <c r="I740" s="22" t="s">
        <v>2173</v>
      </c>
      <c r="J740" s="22" t="s">
        <v>2173</v>
      </c>
      <c r="K740" s="22">
        <v>0.36</v>
      </c>
      <c r="L740" s="22" t="s">
        <v>2173</v>
      </c>
      <c r="M740" s="3" t="s">
        <v>2173</v>
      </c>
      <c r="N740" s="3" t="s">
        <v>737</v>
      </c>
      <c r="O740" s="3">
        <f t="shared" si="37"/>
        <v>100</v>
      </c>
      <c r="R740" t="s">
        <v>1417</v>
      </c>
      <c r="T740" s="3"/>
      <c r="U740" s="3"/>
    </row>
    <row r="741" spans="1:21" ht="14" x14ac:dyDescent="0.2">
      <c r="A741">
        <f t="shared" si="39"/>
        <v>78</v>
      </c>
      <c r="B741" s="8" t="s">
        <v>700</v>
      </c>
      <c r="C741" s="3">
        <v>80.17</v>
      </c>
      <c r="D741" s="3">
        <v>15.17</v>
      </c>
      <c r="E741" s="3" t="s">
        <v>2173</v>
      </c>
      <c r="F741" s="3">
        <v>1.98</v>
      </c>
      <c r="G741" s="3" t="s">
        <v>2173</v>
      </c>
      <c r="H741" s="3">
        <v>0.2</v>
      </c>
      <c r="I741" s="22" t="s">
        <v>2173</v>
      </c>
      <c r="J741" s="22" t="s">
        <v>2173</v>
      </c>
      <c r="K741" s="22">
        <v>2.48</v>
      </c>
      <c r="L741" s="22" t="s">
        <v>2173</v>
      </c>
      <c r="M741" s="3" t="s">
        <v>2173</v>
      </c>
      <c r="N741" s="3" t="s">
        <v>737</v>
      </c>
      <c r="O741" s="3">
        <f t="shared" si="37"/>
        <v>100.00000000000001</v>
      </c>
      <c r="R741" t="s">
        <v>1418</v>
      </c>
      <c r="T741" s="3"/>
      <c r="U741" s="3"/>
    </row>
    <row r="742" spans="1:21" ht="14" x14ac:dyDescent="0.2">
      <c r="A742">
        <f t="shared" si="39"/>
        <v>79</v>
      </c>
      <c r="B742" s="8" t="s">
        <v>702</v>
      </c>
      <c r="C742" s="3">
        <v>77.790000000000006</v>
      </c>
      <c r="D742" s="3">
        <v>4.67</v>
      </c>
      <c r="E742" s="3">
        <v>15.78</v>
      </c>
      <c r="F742" s="3">
        <v>1.27</v>
      </c>
      <c r="G742" s="3">
        <v>0.12</v>
      </c>
      <c r="H742" s="3">
        <v>0.37</v>
      </c>
      <c r="I742" s="22" t="s">
        <v>2173</v>
      </c>
      <c r="J742" s="22" t="s">
        <v>2173</v>
      </c>
      <c r="K742" s="22"/>
      <c r="L742" s="22" t="s">
        <v>2173</v>
      </c>
      <c r="M742" s="3" t="s">
        <v>2173</v>
      </c>
      <c r="N742" s="3" t="s">
        <v>737</v>
      </c>
      <c r="O742" s="3">
        <f t="shared" si="37"/>
        <v>100.00000000000001</v>
      </c>
      <c r="R742" t="s">
        <v>1419</v>
      </c>
      <c r="T742" s="3"/>
      <c r="U742" s="3"/>
    </row>
    <row r="743" spans="1:21" x14ac:dyDescent="0.15">
      <c r="A743">
        <f t="shared" si="39"/>
        <v>80</v>
      </c>
      <c r="B743" s="8" t="s">
        <v>701</v>
      </c>
      <c r="C743" s="3">
        <v>81.81</v>
      </c>
      <c r="D743" s="3">
        <v>1.59</v>
      </c>
      <c r="E743" s="3">
        <v>14.61</v>
      </c>
      <c r="F743" s="3">
        <v>1.86</v>
      </c>
      <c r="G743" s="3" t="s">
        <v>2173</v>
      </c>
      <c r="H743" s="3">
        <v>0.13</v>
      </c>
      <c r="I743" s="22" t="s">
        <v>2173</v>
      </c>
      <c r="J743" s="22" t="s">
        <v>2173</v>
      </c>
      <c r="K743" s="22"/>
      <c r="L743" s="22" t="s">
        <v>2173</v>
      </c>
      <c r="M743" s="3" t="s">
        <v>2173</v>
      </c>
      <c r="N743" s="3" t="s">
        <v>737</v>
      </c>
      <c r="O743" s="3">
        <f t="shared" si="37"/>
        <v>100</v>
      </c>
      <c r="R743" t="s">
        <v>1420</v>
      </c>
      <c r="T743" s="3"/>
      <c r="U743" s="3"/>
    </row>
    <row r="744" spans="1:21" x14ac:dyDescent="0.15">
      <c r="A744">
        <f t="shared" si="39"/>
        <v>81</v>
      </c>
      <c r="B744" s="8" t="s">
        <v>2589</v>
      </c>
      <c r="C744" s="3">
        <v>93.29</v>
      </c>
      <c r="D744" s="3" t="s">
        <v>2173</v>
      </c>
      <c r="E744" s="3">
        <v>3</v>
      </c>
      <c r="F744" s="3" t="s">
        <v>1111</v>
      </c>
      <c r="G744" s="3">
        <v>2.25</v>
      </c>
      <c r="H744" s="3" t="s">
        <v>1111</v>
      </c>
      <c r="I744" s="22">
        <v>0.11</v>
      </c>
      <c r="J744" s="22" t="s">
        <v>2173</v>
      </c>
      <c r="K744" s="22">
        <v>0.56999999999999995</v>
      </c>
      <c r="L744" s="22" t="s">
        <v>2173</v>
      </c>
      <c r="M744" s="3" t="s">
        <v>1111</v>
      </c>
      <c r="N744" s="3" t="s">
        <v>1112</v>
      </c>
      <c r="O744" s="3">
        <f t="shared" si="37"/>
        <v>99.22</v>
      </c>
      <c r="T744" s="3"/>
      <c r="U744" s="3"/>
    </row>
    <row r="745" spans="1:21" x14ac:dyDescent="0.15">
      <c r="A745">
        <f t="shared" si="39"/>
        <v>82</v>
      </c>
      <c r="B745" s="8" t="s">
        <v>2590</v>
      </c>
      <c r="C745" s="3">
        <v>88.52</v>
      </c>
      <c r="D745" s="3">
        <v>0.78</v>
      </c>
      <c r="E745" s="3">
        <v>11</v>
      </c>
      <c r="F745" s="3" t="s">
        <v>2173</v>
      </c>
      <c r="G745" s="3" t="s">
        <v>2173</v>
      </c>
      <c r="H745" s="3">
        <v>0.15</v>
      </c>
      <c r="I745" s="22" t="s">
        <v>2173</v>
      </c>
      <c r="J745" s="22" t="s">
        <v>2173</v>
      </c>
      <c r="K745" s="22">
        <v>0.33</v>
      </c>
      <c r="L745" s="22" t="s">
        <v>1111</v>
      </c>
      <c r="M745" s="3" t="s">
        <v>2173</v>
      </c>
      <c r="N745" s="3" t="s">
        <v>1112</v>
      </c>
      <c r="O745" s="3">
        <f t="shared" si="37"/>
        <v>100.78</v>
      </c>
      <c r="T745" s="3"/>
      <c r="U745" s="3"/>
    </row>
    <row r="746" spans="1:21" ht="14" x14ac:dyDescent="0.2">
      <c r="A746">
        <f t="shared" si="39"/>
        <v>83</v>
      </c>
      <c r="B746" s="8" t="s">
        <v>2591</v>
      </c>
      <c r="C746" s="3">
        <v>90.83</v>
      </c>
      <c r="D746" s="3" t="s">
        <v>1111</v>
      </c>
      <c r="E746" s="3">
        <v>9.09</v>
      </c>
      <c r="F746" s="3" t="s">
        <v>1111</v>
      </c>
      <c r="G746" s="3" t="s">
        <v>2173</v>
      </c>
      <c r="H746" s="3">
        <v>0.08</v>
      </c>
      <c r="I746" s="22" t="s">
        <v>2173</v>
      </c>
      <c r="J746" s="22" t="s">
        <v>2173</v>
      </c>
      <c r="K746" s="22" t="s">
        <v>1111</v>
      </c>
      <c r="L746" s="22" t="s">
        <v>2173</v>
      </c>
      <c r="M746" s="3" t="s">
        <v>1111</v>
      </c>
      <c r="N746" s="3" t="s">
        <v>1112</v>
      </c>
      <c r="O746" s="3">
        <f t="shared" si="37"/>
        <v>100</v>
      </c>
      <c r="T746" s="3"/>
      <c r="U746" s="3"/>
    </row>
    <row r="747" spans="1:21" ht="14" x14ac:dyDescent="0.2">
      <c r="A747">
        <f t="shared" si="39"/>
        <v>84</v>
      </c>
      <c r="B747" s="8" t="s">
        <v>1074</v>
      </c>
      <c r="C747">
        <v>76.760000000000005</v>
      </c>
      <c r="D747">
        <v>7.86</v>
      </c>
      <c r="E747">
        <v>10</v>
      </c>
      <c r="F747" s="3">
        <v>4.88</v>
      </c>
      <c r="G747" s="3" t="s">
        <v>2173</v>
      </c>
      <c r="H747" s="3" t="s">
        <v>1111</v>
      </c>
      <c r="I747" s="22" t="s">
        <v>1111</v>
      </c>
      <c r="J747" s="22" t="s">
        <v>2173</v>
      </c>
      <c r="K747" s="22">
        <v>0.36</v>
      </c>
      <c r="L747" s="22" t="s">
        <v>1111</v>
      </c>
      <c r="M747">
        <v>0.14000000000000001</v>
      </c>
      <c r="N747" s="3" t="s">
        <v>1112</v>
      </c>
      <c r="O747" s="3">
        <f t="shared" si="37"/>
        <v>100</v>
      </c>
      <c r="T747" s="3"/>
      <c r="U747" s="3"/>
    </row>
    <row r="748" spans="1:21" x14ac:dyDescent="0.15">
      <c r="A748">
        <f t="shared" si="39"/>
        <v>85</v>
      </c>
      <c r="B748" s="8" t="s">
        <v>1075</v>
      </c>
      <c r="C748">
        <v>92.51</v>
      </c>
      <c r="D748">
        <v>5.24</v>
      </c>
      <c r="E748">
        <v>1.66</v>
      </c>
      <c r="F748" s="3" t="s">
        <v>1111</v>
      </c>
      <c r="G748" s="3">
        <v>0.28000000000000003</v>
      </c>
      <c r="H748" s="3" t="s">
        <v>1111</v>
      </c>
      <c r="I748" s="22">
        <v>0.31</v>
      </c>
      <c r="J748" s="22" t="s">
        <v>1111</v>
      </c>
      <c r="K748" s="22" t="s">
        <v>1111</v>
      </c>
      <c r="L748" s="22" t="s">
        <v>2173</v>
      </c>
      <c r="M748" s="3" t="s">
        <v>2173</v>
      </c>
      <c r="N748" s="3" t="s">
        <v>1112</v>
      </c>
      <c r="O748" s="3">
        <f t="shared" si="37"/>
        <v>100</v>
      </c>
      <c r="T748" s="3"/>
      <c r="U748" s="3"/>
    </row>
    <row r="749" spans="1:21" ht="14" x14ac:dyDescent="0.2">
      <c r="A749">
        <f t="shared" si="39"/>
        <v>86</v>
      </c>
      <c r="B749" s="8" t="s">
        <v>1076</v>
      </c>
      <c r="C749">
        <v>90.03</v>
      </c>
      <c r="D749" s="3" t="s">
        <v>1111</v>
      </c>
      <c r="E749">
        <v>9.4700000000000006</v>
      </c>
      <c r="F749" s="3" t="s">
        <v>2173</v>
      </c>
      <c r="G749" s="3" t="s">
        <v>2173</v>
      </c>
      <c r="H749" s="3" t="s">
        <v>1111</v>
      </c>
      <c r="I749" s="22" t="s">
        <v>2173</v>
      </c>
      <c r="J749" s="22" t="s">
        <v>2173</v>
      </c>
      <c r="K749" s="22">
        <v>0.5</v>
      </c>
      <c r="L749" s="22" t="s">
        <v>2173</v>
      </c>
      <c r="M749" s="3" t="s">
        <v>2173</v>
      </c>
      <c r="N749" s="3" t="s">
        <v>1112</v>
      </c>
      <c r="O749" s="3">
        <f t="shared" si="37"/>
        <v>100</v>
      </c>
      <c r="T749" s="3"/>
      <c r="U749" s="3"/>
    </row>
    <row r="750" spans="1:21" ht="14" x14ac:dyDescent="0.2">
      <c r="A750">
        <f t="shared" si="39"/>
        <v>87</v>
      </c>
      <c r="B750" s="8" t="s">
        <v>1077</v>
      </c>
      <c r="C750">
        <v>80.94</v>
      </c>
      <c r="D750" s="3" t="s">
        <v>2173</v>
      </c>
      <c r="E750">
        <v>17.649999999999999</v>
      </c>
      <c r="F750" s="3">
        <v>1</v>
      </c>
      <c r="G750" s="3" t="s">
        <v>2173</v>
      </c>
      <c r="H750" s="3" t="s">
        <v>1111</v>
      </c>
      <c r="I750" s="22" t="s">
        <v>2173</v>
      </c>
      <c r="J750" s="22" t="s">
        <v>2173</v>
      </c>
      <c r="K750" s="22">
        <v>0.41</v>
      </c>
      <c r="L750" s="22" t="s">
        <v>2173</v>
      </c>
      <c r="M750" s="3" t="s">
        <v>2173</v>
      </c>
      <c r="N750" s="3" t="s">
        <v>1112</v>
      </c>
      <c r="O750" s="3">
        <f t="shared" si="37"/>
        <v>100</v>
      </c>
      <c r="T750" s="3"/>
      <c r="U750" s="3"/>
    </row>
    <row r="751" spans="1:21" ht="14" x14ac:dyDescent="0.2">
      <c r="A751">
        <f t="shared" si="39"/>
        <v>88</v>
      </c>
      <c r="B751" s="8" t="s">
        <v>1078</v>
      </c>
      <c r="C751">
        <v>85.63</v>
      </c>
      <c r="D751" s="3" t="s">
        <v>2173</v>
      </c>
      <c r="E751">
        <v>12.3</v>
      </c>
      <c r="F751" s="3" t="s">
        <v>2173</v>
      </c>
      <c r="G751" s="3">
        <v>0.98</v>
      </c>
      <c r="H751" s="3">
        <v>0.73</v>
      </c>
      <c r="I751" s="22" t="s">
        <v>1111</v>
      </c>
      <c r="J751" s="22" t="s">
        <v>2173</v>
      </c>
      <c r="K751" s="22">
        <v>0.53</v>
      </c>
      <c r="L751" s="22" t="s">
        <v>2173</v>
      </c>
      <c r="M751" s="3" t="s">
        <v>2173</v>
      </c>
      <c r="N751" s="3" t="s">
        <v>1112</v>
      </c>
      <c r="O751" s="3">
        <f t="shared" si="37"/>
        <v>100.17</v>
      </c>
      <c r="T751" s="3"/>
      <c r="U751" s="3"/>
    </row>
    <row r="752" spans="1:21" x14ac:dyDescent="0.15">
      <c r="A752">
        <f t="shared" si="39"/>
        <v>89</v>
      </c>
      <c r="B752" s="8" t="s">
        <v>1079</v>
      </c>
      <c r="C752">
        <v>85.15</v>
      </c>
      <c r="D752">
        <v>13.87</v>
      </c>
      <c r="E752">
        <v>0.57999999999999996</v>
      </c>
      <c r="F752" s="3" t="s">
        <v>2173</v>
      </c>
      <c r="G752" s="3" t="s">
        <v>1111</v>
      </c>
      <c r="H752" s="3">
        <v>0.4</v>
      </c>
      <c r="I752" s="22" t="s">
        <v>2173</v>
      </c>
      <c r="J752" s="22" t="s">
        <v>2173</v>
      </c>
      <c r="K752" s="22" t="s">
        <v>2173</v>
      </c>
      <c r="L752" s="22" t="s">
        <v>2173</v>
      </c>
      <c r="M752" s="3" t="s">
        <v>2173</v>
      </c>
      <c r="N752" s="3" t="s">
        <v>1112</v>
      </c>
      <c r="O752" s="3">
        <f t="shared" si="37"/>
        <v>100.00000000000001</v>
      </c>
      <c r="T752" s="3"/>
      <c r="U752" s="3"/>
    </row>
    <row r="753" spans="1:21" x14ac:dyDescent="0.15">
      <c r="A753" t="s">
        <v>1080</v>
      </c>
      <c r="I753" s="22"/>
      <c r="J753" s="22"/>
      <c r="K753" s="22"/>
      <c r="L753" s="22"/>
      <c r="T753" s="3"/>
      <c r="U753" s="3"/>
    </row>
    <row r="754" spans="1:21" x14ac:dyDescent="0.15">
      <c r="A754">
        <f>A752+1</f>
        <v>90</v>
      </c>
      <c r="B754" s="8" t="s">
        <v>1082</v>
      </c>
      <c r="C754">
        <v>92.42</v>
      </c>
      <c r="D754" s="3">
        <v>7.21</v>
      </c>
      <c r="E754" s="3" t="s">
        <v>2173</v>
      </c>
      <c r="F754" s="3" t="s">
        <v>2173</v>
      </c>
      <c r="G754" s="3" t="s">
        <v>2173</v>
      </c>
      <c r="H754" s="3">
        <v>0.14000000000000001</v>
      </c>
      <c r="I754" s="22" t="s">
        <v>2173</v>
      </c>
      <c r="J754" s="22" t="s">
        <v>2173</v>
      </c>
      <c r="K754" s="22" t="s">
        <v>2173</v>
      </c>
      <c r="L754" s="22" t="s">
        <v>2173</v>
      </c>
      <c r="M754" s="3" t="s">
        <v>2173</v>
      </c>
      <c r="N754" s="3" t="s">
        <v>2594</v>
      </c>
      <c r="O754" s="3">
        <f t="shared" si="37"/>
        <v>99.77</v>
      </c>
      <c r="R754" s="13" t="s">
        <v>2512</v>
      </c>
      <c r="S754" s="17" t="s">
        <v>2513</v>
      </c>
      <c r="T754" s="3"/>
      <c r="U754" s="3"/>
    </row>
    <row r="755" spans="1:21" x14ac:dyDescent="0.15">
      <c r="A755">
        <f>A754+1</f>
        <v>91</v>
      </c>
      <c r="B755" s="8" t="s">
        <v>1083</v>
      </c>
      <c r="C755" s="3">
        <v>83.76</v>
      </c>
      <c r="D755" s="3">
        <v>8.02</v>
      </c>
      <c r="E755" s="3" t="s">
        <v>2173</v>
      </c>
      <c r="F755" s="3" t="s">
        <v>2173</v>
      </c>
      <c r="G755" s="3" t="s">
        <v>2173</v>
      </c>
      <c r="H755" s="3" t="s">
        <v>2173</v>
      </c>
      <c r="I755" s="22">
        <v>8.2200000000000006</v>
      </c>
      <c r="J755" s="22" t="s">
        <v>2173</v>
      </c>
      <c r="K755" s="22" t="s">
        <v>2173</v>
      </c>
      <c r="L755" s="22" t="s">
        <v>2173</v>
      </c>
      <c r="M755" s="3" t="s">
        <v>2173</v>
      </c>
      <c r="N755" s="3" t="s">
        <v>2595</v>
      </c>
      <c r="O755" s="3">
        <f t="shared" si="37"/>
        <v>100</v>
      </c>
      <c r="R755" t="s">
        <v>2972</v>
      </c>
      <c r="T755" s="3"/>
      <c r="U755" s="3"/>
    </row>
    <row r="756" spans="1:21" ht="14" x14ac:dyDescent="0.2">
      <c r="A756" t="s">
        <v>1081</v>
      </c>
      <c r="I756" s="22"/>
      <c r="J756" s="22"/>
      <c r="K756" s="22"/>
      <c r="L756" s="22"/>
      <c r="T756" s="3"/>
      <c r="U756" s="3"/>
    </row>
    <row r="757" spans="1:21" ht="14" x14ac:dyDescent="0.2">
      <c r="A757">
        <f>A755+1</f>
        <v>92</v>
      </c>
      <c r="B757" s="17" t="s">
        <v>2076</v>
      </c>
      <c r="C757">
        <v>92.9</v>
      </c>
      <c r="D757">
        <v>6.7</v>
      </c>
      <c r="E757" s="3" t="s">
        <v>2173</v>
      </c>
      <c r="F757" s="3" t="s">
        <v>2173</v>
      </c>
      <c r="G757" s="3" t="s">
        <v>2173</v>
      </c>
      <c r="H757">
        <v>0.2</v>
      </c>
      <c r="I757" s="22" t="s">
        <v>2173</v>
      </c>
      <c r="J757" s="22" t="s">
        <v>2173</v>
      </c>
      <c r="K757" s="22" t="s">
        <v>2173</v>
      </c>
      <c r="L757" s="22" t="s">
        <v>2173</v>
      </c>
      <c r="M757" s="3" t="s">
        <v>2173</v>
      </c>
      <c r="N757" s="3" t="s">
        <v>2596</v>
      </c>
      <c r="O757" s="3">
        <f t="shared" si="37"/>
        <v>99.800000000000011</v>
      </c>
      <c r="R757" s="13" t="s">
        <v>2505</v>
      </c>
      <c r="S757" s="17" t="s">
        <v>2405</v>
      </c>
      <c r="T757" s="14"/>
      <c r="U757" s="3"/>
    </row>
    <row r="758" spans="1:21" ht="14" x14ac:dyDescent="0.2">
      <c r="A758">
        <f t="shared" ref="A758:A775" si="40">A757+1</f>
        <v>93</v>
      </c>
      <c r="B758" s="17" t="s">
        <v>2077</v>
      </c>
      <c r="C758">
        <v>92.72</v>
      </c>
      <c r="D758">
        <v>6.44</v>
      </c>
      <c r="E758" s="3" t="s">
        <v>2173</v>
      </c>
      <c r="F758" s="3" t="s">
        <v>2173</v>
      </c>
      <c r="G758" s="3" t="s">
        <v>2173</v>
      </c>
      <c r="H758">
        <v>0.84</v>
      </c>
      <c r="I758" s="22" t="s">
        <v>2173</v>
      </c>
      <c r="J758" s="22" t="s">
        <v>2173</v>
      </c>
      <c r="K758" s="22" t="s">
        <v>2173</v>
      </c>
      <c r="L758" s="22" t="s">
        <v>2173</v>
      </c>
      <c r="M758" s="3" t="s">
        <v>2173</v>
      </c>
      <c r="N758" s="3" t="s">
        <v>2599</v>
      </c>
      <c r="O758" s="3">
        <f t="shared" si="37"/>
        <v>100</v>
      </c>
      <c r="R758" s="13" t="s">
        <v>2504</v>
      </c>
      <c r="T758" s="14"/>
      <c r="U758" s="3"/>
    </row>
    <row r="759" spans="1:21" x14ac:dyDescent="0.15">
      <c r="A759">
        <f t="shared" si="40"/>
        <v>94</v>
      </c>
      <c r="B759" s="8" t="s">
        <v>1084</v>
      </c>
      <c r="C759">
        <v>90.21</v>
      </c>
      <c r="D759">
        <v>9.0299999999999994</v>
      </c>
      <c r="E759" s="3" t="s">
        <v>2173</v>
      </c>
      <c r="F759" s="3" t="s">
        <v>2173</v>
      </c>
      <c r="G759" s="3" t="s">
        <v>2173</v>
      </c>
      <c r="H759" s="12">
        <v>0.74</v>
      </c>
      <c r="I759" s="22" t="s">
        <v>2173</v>
      </c>
      <c r="J759" s="22" t="s">
        <v>2173</v>
      </c>
      <c r="K759" s="22" t="s">
        <v>2173</v>
      </c>
      <c r="L759" s="22" t="s">
        <v>2173</v>
      </c>
      <c r="M759" s="3" t="s">
        <v>2173</v>
      </c>
      <c r="N759" s="14" t="s">
        <v>2600</v>
      </c>
      <c r="O759" s="3">
        <f t="shared" si="37"/>
        <v>99.97999999999999</v>
      </c>
      <c r="R759" s="13" t="s">
        <v>2509</v>
      </c>
      <c r="S759" s="17" t="s">
        <v>2510</v>
      </c>
      <c r="T759" s="14"/>
      <c r="U759" s="3"/>
    </row>
    <row r="760" spans="1:21" x14ac:dyDescent="0.15">
      <c r="A760">
        <f t="shared" si="40"/>
        <v>95</v>
      </c>
      <c r="B760" s="8" t="s">
        <v>1085</v>
      </c>
      <c r="C760">
        <v>79.650000000000006</v>
      </c>
      <c r="D760">
        <v>9.32</v>
      </c>
      <c r="E760" s="3" t="s">
        <v>2173</v>
      </c>
      <c r="F760">
        <v>7.67</v>
      </c>
      <c r="G760" s="3" t="s">
        <v>2173</v>
      </c>
      <c r="H760">
        <v>2.96</v>
      </c>
      <c r="I760" s="22" t="s">
        <v>2173</v>
      </c>
      <c r="J760" s="22" t="s">
        <v>2173</v>
      </c>
      <c r="K760" s="22" t="s">
        <v>2173</v>
      </c>
      <c r="L760" s="22" t="s">
        <v>2173</v>
      </c>
      <c r="M760" s="3" t="s">
        <v>2173</v>
      </c>
      <c r="N760" s="3" t="s">
        <v>2596</v>
      </c>
      <c r="O760" s="3">
        <f t="shared" si="37"/>
        <v>99.6</v>
      </c>
      <c r="R760" s="13" t="s">
        <v>2508</v>
      </c>
      <c r="T760" s="3"/>
      <c r="U760" s="3"/>
    </row>
    <row r="761" spans="1:21" x14ac:dyDescent="0.15">
      <c r="A761">
        <f t="shared" si="40"/>
        <v>96</v>
      </c>
      <c r="B761" s="8" t="s">
        <v>1086</v>
      </c>
      <c r="C761">
        <v>70.099999999999994</v>
      </c>
      <c r="D761">
        <v>5.8</v>
      </c>
      <c r="E761" s="3" t="s">
        <v>2173</v>
      </c>
      <c r="F761">
        <v>23.83</v>
      </c>
      <c r="G761" s="3" t="s">
        <v>2173</v>
      </c>
      <c r="H761" s="3" t="s">
        <v>1111</v>
      </c>
      <c r="I761" s="22" t="s">
        <v>2173</v>
      </c>
      <c r="J761" s="22" t="s">
        <v>2173</v>
      </c>
      <c r="K761" s="22" t="s">
        <v>2173</v>
      </c>
      <c r="L761" s="22" t="s">
        <v>2173</v>
      </c>
      <c r="M761" s="3" t="s">
        <v>2173</v>
      </c>
      <c r="N761" s="3" t="s">
        <v>2597</v>
      </c>
      <c r="O761" s="3">
        <f t="shared" si="37"/>
        <v>99.72999999999999</v>
      </c>
      <c r="R761" s="13" t="s">
        <v>2511</v>
      </c>
      <c r="T761" s="3"/>
      <c r="U761" s="3"/>
    </row>
    <row r="762" spans="1:21" x14ac:dyDescent="0.15">
      <c r="A762">
        <f t="shared" si="40"/>
        <v>97</v>
      </c>
      <c r="B762" s="8" t="s">
        <v>1087</v>
      </c>
      <c r="C762">
        <v>94.7</v>
      </c>
      <c r="D762">
        <v>4.7</v>
      </c>
      <c r="E762" s="3" t="s">
        <v>2173</v>
      </c>
      <c r="F762" s="3" t="s">
        <v>2173</v>
      </c>
      <c r="G762" s="3" t="s">
        <v>2173</v>
      </c>
      <c r="H762">
        <v>0.26</v>
      </c>
      <c r="I762" s="22" t="s">
        <v>2173</v>
      </c>
      <c r="J762" s="12">
        <v>0.31</v>
      </c>
      <c r="K762" s="22" t="s">
        <v>2173</v>
      </c>
      <c r="L762" s="22" t="s">
        <v>2173</v>
      </c>
      <c r="M762" s="11">
        <v>0.31</v>
      </c>
      <c r="N762" s="3" t="s">
        <v>2064</v>
      </c>
      <c r="O762" s="3">
        <f t="shared" si="37"/>
        <v>100.28000000000002</v>
      </c>
      <c r="R762" t="s">
        <v>919</v>
      </c>
      <c r="S762" s="17" t="s">
        <v>2506</v>
      </c>
      <c r="T762" s="3"/>
      <c r="U762" s="3"/>
    </row>
    <row r="763" spans="1:21" x14ac:dyDescent="0.15">
      <c r="A763">
        <f t="shared" si="40"/>
        <v>98</v>
      </c>
      <c r="B763" s="8" t="s">
        <v>1088</v>
      </c>
      <c r="C763">
        <v>92.4</v>
      </c>
      <c r="D763">
        <v>5.2</v>
      </c>
      <c r="E763" s="3" t="s">
        <v>2173</v>
      </c>
      <c r="F763" s="3" t="s">
        <v>2173</v>
      </c>
      <c r="G763" s="3" t="s">
        <v>2173</v>
      </c>
      <c r="H763">
        <v>0.42</v>
      </c>
      <c r="I763" s="22" t="s">
        <v>2173</v>
      </c>
      <c r="J763" s="12">
        <v>1.72</v>
      </c>
      <c r="K763" s="22" t="s">
        <v>2173</v>
      </c>
      <c r="L763" s="22" t="s">
        <v>2173</v>
      </c>
      <c r="M763" s="11">
        <v>1.72</v>
      </c>
      <c r="N763" s="3" t="s">
        <v>2064</v>
      </c>
      <c r="O763" s="3">
        <f t="shared" si="37"/>
        <v>101.46000000000001</v>
      </c>
      <c r="R763" t="s">
        <v>920</v>
      </c>
      <c r="S763" s="17" t="s">
        <v>2507</v>
      </c>
      <c r="T763" s="3"/>
      <c r="U763" s="3"/>
    </row>
    <row r="764" spans="1:21" x14ac:dyDescent="0.15">
      <c r="A764">
        <f t="shared" si="40"/>
        <v>99</v>
      </c>
      <c r="B764" s="8" t="s">
        <v>1089</v>
      </c>
      <c r="C764">
        <v>87.1</v>
      </c>
      <c r="D764">
        <v>11.64</v>
      </c>
      <c r="E764" s="3" t="s">
        <v>2173</v>
      </c>
      <c r="F764" s="3" t="s">
        <v>2173</v>
      </c>
      <c r="G764" s="3" t="s">
        <v>2173</v>
      </c>
      <c r="H764">
        <v>0.24</v>
      </c>
      <c r="I764" s="22" t="s">
        <v>2173</v>
      </c>
      <c r="J764" s="12">
        <v>0.33</v>
      </c>
      <c r="K764" s="22" t="s">
        <v>2173</v>
      </c>
      <c r="L764" s="22" t="s">
        <v>2173</v>
      </c>
      <c r="M764" s="3">
        <v>0.33</v>
      </c>
      <c r="N764" s="3" t="s">
        <v>2064</v>
      </c>
      <c r="O764" s="3">
        <f t="shared" si="37"/>
        <v>99.639999999999986</v>
      </c>
      <c r="R764" t="s">
        <v>921</v>
      </c>
      <c r="S764" s="17" t="s">
        <v>923</v>
      </c>
      <c r="T764" s="3"/>
      <c r="U764" s="3"/>
    </row>
    <row r="765" spans="1:21" x14ac:dyDescent="0.15">
      <c r="A765">
        <f t="shared" si="40"/>
        <v>100</v>
      </c>
      <c r="B765" s="8" t="s">
        <v>1090</v>
      </c>
      <c r="C765">
        <v>94.63</v>
      </c>
      <c r="D765">
        <v>4.3099999999999996</v>
      </c>
      <c r="E765" s="3" t="s">
        <v>2173</v>
      </c>
      <c r="F765" s="3" t="s">
        <v>2173</v>
      </c>
      <c r="G765">
        <v>0.65</v>
      </c>
      <c r="H765">
        <v>0.41</v>
      </c>
      <c r="I765" s="22" t="s">
        <v>2173</v>
      </c>
      <c r="J765" s="22" t="s">
        <v>2173</v>
      </c>
      <c r="K765" s="22" t="s">
        <v>2173</v>
      </c>
      <c r="L765" s="22" t="s">
        <v>2173</v>
      </c>
      <c r="M765" s="3" t="s">
        <v>2173</v>
      </c>
      <c r="N765" s="3" t="s">
        <v>2598</v>
      </c>
      <c r="O765" s="3">
        <f t="shared" si="37"/>
        <v>100</v>
      </c>
      <c r="R765" s="13" t="s">
        <v>2442</v>
      </c>
      <c r="S765" s="17" t="s">
        <v>2441</v>
      </c>
      <c r="T765" s="14"/>
      <c r="U765" s="3"/>
    </row>
    <row r="766" spans="1:21" x14ac:dyDescent="0.15">
      <c r="A766">
        <f t="shared" si="40"/>
        <v>101</v>
      </c>
      <c r="B766" s="8" t="s">
        <v>1091</v>
      </c>
      <c r="C766">
        <v>94.5</v>
      </c>
      <c r="D766">
        <v>4.6900000000000004</v>
      </c>
      <c r="E766" s="3" t="s">
        <v>2173</v>
      </c>
      <c r="F766" s="3" t="s">
        <v>2173</v>
      </c>
      <c r="G766">
        <v>0.65</v>
      </c>
      <c r="H766">
        <v>0.14000000000000001</v>
      </c>
      <c r="I766" s="22" t="s">
        <v>2173</v>
      </c>
      <c r="J766" s="22" t="s">
        <v>2173</v>
      </c>
      <c r="K766" s="22" t="s">
        <v>2173</v>
      </c>
      <c r="L766" s="22" t="s">
        <v>2173</v>
      </c>
      <c r="M766" s="3" t="s">
        <v>1111</v>
      </c>
      <c r="N766" s="3" t="s">
        <v>2598</v>
      </c>
      <c r="O766" s="3">
        <f t="shared" si="37"/>
        <v>99.98</v>
      </c>
      <c r="R766" s="13" t="s">
        <v>2432</v>
      </c>
      <c r="T766" s="3"/>
      <c r="U766" s="3"/>
    </row>
    <row r="767" spans="1:21" x14ac:dyDescent="0.15">
      <c r="A767">
        <f t="shared" si="40"/>
        <v>102</v>
      </c>
      <c r="B767" s="8" t="s">
        <v>1091</v>
      </c>
      <c r="C767">
        <v>94.62</v>
      </c>
      <c r="D767">
        <v>4.3</v>
      </c>
      <c r="E767" s="3" t="s">
        <v>2173</v>
      </c>
      <c r="F767" s="3" t="s">
        <v>2173</v>
      </c>
      <c r="G767">
        <v>0.65</v>
      </c>
      <c r="H767">
        <v>0.4</v>
      </c>
      <c r="I767" s="22" t="s">
        <v>2173</v>
      </c>
      <c r="J767" s="22" t="s">
        <v>2173</v>
      </c>
      <c r="K767" s="22" t="s">
        <v>2173</v>
      </c>
      <c r="L767" s="22" t="s">
        <v>2173</v>
      </c>
      <c r="M767" s="3" t="s">
        <v>1111</v>
      </c>
      <c r="N767" s="3" t="s">
        <v>2598</v>
      </c>
      <c r="O767" s="3">
        <f t="shared" si="37"/>
        <v>99.970000000000013</v>
      </c>
      <c r="R767" s="13" t="s">
        <v>2433</v>
      </c>
      <c r="T767" s="3"/>
      <c r="U767" s="3"/>
    </row>
    <row r="768" spans="1:21" x14ac:dyDescent="0.15">
      <c r="A768">
        <f t="shared" si="40"/>
        <v>103</v>
      </c>
      <c r="B768" s="8" t="s">
        <v>1092</v>
      </c>
      <c r="C768">
        <v>90.04</v>
      </c>
      <c r="D768">
        <v>8.5399999999999991</v>
      </c>
      <c r="E768" s="3" t="s">
        <v>2173</v>
      </c>
      <c r="F768">
        <v>0.45</v>
      </c>
      <c r="G768" s="3" t="s">
        <v>2173</v>
      </c>
      <c r="H768">
        <v>0.37</v>
      </c>
      <c r="I768" s="22" t="s">
        <v>2173</v>
      </c>
      <c r="J768" s="22" t="s">
        <v>2173</v>
      </c>
      <c r="K768" s="22" t="s">
        <v>2173</v>
      </c>
      <c r="L768" s="22" t="s">
        <v>2173</v>
      </c>
      <c r="M768" s="3" t="s">
        <v>1111</v>
      </c>
      <c r="N768" s="3" t="s">
        <v>2598</v>
      </c>
      <c r="O768" s="3">
        <f t="shared" si="37"/>
        <v>99.40000000000002</v>
      </c>
      <c r="R768" s="13" t="s">
        <v>2443</v>
      </c>
      <c r="S768" s="17" t="s">
        <v>2444</v>
      </c>
      <c r="T768" s="3"/>
      <c r="U768" s="3"/>
    </row>
    <row r="769" spans="1:21" x14ac:dyDescent="0.15">
      <c r="A769">
        <f t="shared" si="40"/>
        <v>104</v>
      </c>
      <c r="B769" s="8" t="s">
        <v>1093</v>
      </c>
      <c r="C769">
        <v>88.06</v>
      </c>
      <c r="D769">
        <v>11.21</v>
      </c>
      <c r="E769" s="3" t="s">
        <v>2173</v>
      </c>
      <c r="F769" s="3" t="s">
        <v>2173</v>
      </c>
      <c r="G769" s="3" t="s">
        <v>2173</v>
      </c>
      <c r="H769">
        <v>0.3</v>
      </c>
      <c r="I769" s="22" t="s">
        <v>2173</v>
      </c>
      <c r="J769" s="22" t="s">
        <v>2173</v>
      </c>
      <c r="K769" s="22" t="s">
        <v>2173</v>
      </c>
      <c r="L769" s="22" t="s">
        <v>2173</v>
      </c>
      <c r="M769" s="3">
        <v>0.64</v>
      </c>
      <c r="N769" s="3" t="s">
        <v>2598</v>
      </c>
      <c r="O769" s="3">
        <f t="shared" si="37"/>
        <v>100.21000000000001</v>
      </c>
      <c r="R769" s="13" t="s">
        <v>2434</v>
      </c>
      <c r="T769" s="14"/>
      <c r="U769" s="3"/>
    </row>
    <row r="770" spans="1:21" x14ac:dyDescent="0.15">
      <c r="A770">
        <f t="shared" si="40"/>
        <v>105</v>
      </c>
      <c r="B770" s="8" t="s">
        <v>1094</v>
      </c>
      <c r="C770">
        <v>91.8</v>
      </c>
      <c r="D770">
        <v>7.73</v>
      </c>
      <c r="E770" s="3" t="s">
        <v>2173</v>
      </c>
      <c r="F770" s="3" t="s">
        <v>2173</v>
      </c>
      <c r="G770" s="3" t="s">
        <v>2173</v>
      </c>
      <c r="H770" s="3" t="s">
        <v>1111</v>
      </c>
      <c r="I770" s="22" t="s">
        <v>2173</v>
      </c>
      <c r="J770" s="22" t="s">
        <v>2173</v>
      </c>
      <c r="K770" s="22" t="s">
        <v>2173</v>
      </c>
      <c r="L770" s="22" t="s">
        <v>2173</v>
      </c>
      <c r="M770" s="3" t="s">
        <v>1111</v>
      </c>
      <c r="N770" s="3" t="s">
        <v>2598</v>
      </c>
      <c r="O770" s="3">
        <f t="shared" si="37"/>
        <v>99.53</v>
      </c>
      <c r="R770" s="13" t="s">
        <v>2435</v>
      </c>
      <c r="T770" s="3"/>
      <c r="U770" s="3"/>
    </row>
    <row r="771" spans="1:21" x14ac:dyDescent="0.15">
      <c r="A771">
        <f t="shared" si="40"/>
        <v>106</v>
      </c>
      <c r="B771" s="8" t="s">
        <v>1095</v>
      </c>
      <c r="C771">
        <v>88.74</v>
      </c>
      <c r="D771" s="12">
        <v>8.73</v>
      </c>
      <c r="E771" s="3" t="s">
        <v>2173</v>
      </c>
      <c r="F771">
        <v>1.48</v>
      </c>
      <c r="G771" s="3" t="s">
        <v>2173</v>
      </c>
      <c r="H771">
        <v>1.07</v>
      </c>
      <c r="I771" s="22" t="s">
        <v>2173</v>
      </c>
      <c r="J771" s="22" t="s">
        <v>2173</v>
      </c>
      <c r="K771" s="22" t="s">
        <v>2173</v>
      </c>
      <c r="L771" s="22" t="s">
        <v>2173</v>
      </c>
      <c r="M771" s="3">
        <v>0.34</v>
      </c>
      <c r="N771" s="3" t="s">
        <v>2598</v>
      </c>
      <c r="O771" s="3">
        <f t="shared" si="37"/>
        <v>100.36</v>
      </c>
      <c r="R771" s="13" t="s">
        <v>2436</v>
      </c>
      <c r="S771" s="17" t="s">
        <v>2445</v>
      </c>
      <c r="T771" s="3"/>
      <c r="U771" s="3"/>
    </row>
    <row r="772" spans="1:21" x14ac:dyDescent="0.15">
      <c r="A772">
        <f t="shared" si="40"/>
        <v>107</v>
      </c>
      <c r="B772" s="8" t="s">
        <v>1096</v>
      </c>
      <c r="C772">
        <v>86.02</v>
      </c>
      <c r="D772">
        <v>11.51</v>
      </c>
      <c r="E772" s="3" t="s">
        <v>2173</v>
      </c>
      <c r="F772">
        <v>2.36</v>
      </c>
      <c r="G772" s="3" t="s">
        <v>2173</v>
      </c>
      <c r="H772">
        <v>0.21</v>
      </c>
      <c r="I772" s="22" t="s">
        <v>2173</v>
      </c>
      <c r="J772" s="22" t="s">
        <v>2173</v>
      </c>
      <c r="K772" s="22" t="s">
        <v>2173</v>
      </c>
      <c r="L772" s="22" t="s">
        <v>2173</v>
      </c>
      <c r="M772" s="3" t="s">
        <v>1111</v>
      </c>
      <c r="N772" s="3" t="s">
        <v>2598</v>
      </c>
      <c r="O772" s="3">
        <f t="shared" si="37"/>
        <v>100.1</v>
      </c>
      <c r="R772" s="13" t="s">
        <v>2437</v>
      </c>
      <c r="T772" s="3"/>
      <c r="U772" s="3"/>
    </row>
    <row r="773" spans="1:21" x14ac:dyDescent="0.15">
      <c r="A773">
        <f t="shared" si="40"/>
        <v>108</v>
      </c>
      <c r="B773" s="8" t="s">
        <v>1097</v>
      </c>
      <c r="C773">
        <v>72.489999999999995</v>
      </c>
      <c r="D773">
        <v>10.55</v>
      </c>
      <c r="E773" s="3" t="s">
        <v>2173</v>
      </c>
      <c r="F773">
        <v>36.61</v>
      </c>
      <c r="G773" s="3" t="s">
        <v>2173</v>
      </c>
      <c r="H773">
        <v>0.35</v>
      </c>
      <c r="I773" s="22" t="s">
        <v>2173</v>
      </c>
      <c r="J773" s="22" t="s">
        <v>2173</v>
      </c>
      <c r="K773" s="22" t="s">
        <v>2173</v>
      </c>
      <c r="L773" s="22" t="s">
        <v>2173</v>
      </c>
      <c r="M773" s="3" t="s">
        <v>1111</v>
      </c>
      <c r="N773" s="3" t="s">
        <v>2598</v>
      </c>
      <c r="O773" s="3">
        <f t="shared" si="37"/>
        <v>119.99999999999999</v>
      </c>
      <c r="R773" s="13" t="s">
        <v>2438</v>
      </c>
      <c r="T773" s="3"/>
      <c r="U773" s="3"/>
    </row>
    <row r="774" spans="1:21" x14ac:dyDescent="0.15">
      <c r="A774">
        <f t="shared" si="40"/>
        <v>109</v>
      </c>
      <c r="B774" s="8" t="s">
        <v>1098</v>
      </c>
      <c r="C774">
        <v>83.64</v>
      </c>
      <c r="D774">
        <v>10.66</v>
      </c>
      <c r="E774" s="3" t="s">
        <v>2173</v>
      </c>
      <c r="F774">
        <v>5.47</v>
      </c>
      <c r="G774" s="3" t="s">
        <v>2173</v>
      </c>
      <c r="H774">
        <v>0.23</v>
      </c>
      <c r="I774" s="22" t="s">
        <v>2173</v>
      </c>
      <c r="J774" s="22" t="s">
        <v>2173</v>
      </c>
      <c r="K774" s="22" t="s">
        <v>2173</v>
      </c>
      <c r="L774" s="22" t="s">
        <v>2173</v>
      </c>
      <c r="M774" s="3" t="s">
        <v>1111</v>
      </c>
      <c r="N774" s="3" t="s">
        <v>2598</v>
      </c>
      <c r="O774" s="3">
        <f t="shared" si="37"/>
        <v>100</v>
      </c>
      <c r="R774" s="13" t="s">
        <v>2439</v>
      </c>
      <c r="T774" s="3"/>
      <c r="U774" s="3"/>
    </row>
    <row r="775" spans="1:21" x14ac:dyDescent="0.15">
      <c r="A775">
        <f t="shared" si="40"/>
        <v>110</v>
      </c>
      <c r="B775" s="8" t="s">
        <v>1099</v>
      </c>
      <c r="C775">
        <v>90.05</v>
      </c>
      <c r="D775">
        <v>9.56</v>
      </c>
      <c r="E775" s="3" t="s">
        <v>2173</v>
      </c>
      <c r="F775" s="3" t="s">
        <v>2173</v>
      </c>
      <c r="G775" s="3" t="s">
        <v>2173</v>
      </c>
      <c r="H775">
        <v>0.39</v>
      </c>
      <c r="I775" s="22" t="s">
        <v>2173</v>
      </c>
      <c r="J775" s="22" t="s">
        <v>2173</v>
      </c>
      <c r="K775" s="22" t="s">
        <v>2173</v>
      </c>
      <c r="L775" s="22" t="s">
        <v>2173</v>
      </c>
      <c r="M775" s="3" t="s">
        <v>1111</v>
      </c>
      <c r="N775" s="3" t="s">
        <v>2598</v>
      </c>
      <c r="O775" s="3">
        <f t="shared" si="37"/>
        <v>100</v>
      </c>
      <c r="R775" s="13" t="s">
        <v>2440</v>
      </c>
      <c r="T775" s="3"/>
      <c r="U775" s="3"/>
    </row>
    <row r="776" spans="1:21" x14ac:dyDescent="0.15">
      <c r="A776" t="s">
        <v>1100</v>
      </c>
      <c r="I776" s="22"/>
      <c r="J776" s="22"/>
      <c r="K776" s="22"/>
      <c r="L776" s="22"/>
      <c r="T776" s="3"/>
      <c r="U776" s="3"/>
    </row>
    <row r="777" spans="1:21" ht="14" x14ac:dyDescent="0.2">
      <c r="A777" t="s">
        <v>1101</v>
      </c>
      <c r="I777" s="22"/>
      <c r="J777" s="22"/>
      <c r="K777" s="22"/>
      <c r="L777" s="22"/>
      <c r="T777" s="3"/>
      <c r="U777" s="3"/>
    </row>
    <row r="778" spans="1:21" x14ac:dyDescent="0.15">
      <c r="A778">
        <f>A775+1</f>
        <v>111</v>
      </c>
      <c r="B778" s="8" t="s">
        <v>1102</v>
      </c>
      <c r="C778">
        <v>94.92</v>
      </c>
      <c r="D778">
        <v>3.74</v>
      </c>
      <c r="E778" s="3" t="s">
        <v>2173</v>
      </c>
      <c r="F778" s="3" t="s">
        <v>1111</v>
      </c>
      <c r="G778" s="3" t="s">
        <v>2173</v>
      </c>
      <c r="H778" s="3">
        <v>1.02</v>
      </c>
      <c r="I778" s="22" t="s">
        <v>2173</v>
      </c>
      <c r="J778" s="22" t="s">
        <v>2173</v>
      </c>
      <c r="K778" s="22">
        <v>0.82</v>
      </c>
      <c r="L778" s="22" t="s">
        <v>2173</v>
      </c>
      <c r="M778" s="3" t="s">
        <v>2173</v>
      </c>
      <c r="N778" s="3" t="s">
        <v>1112</v>
      </c>
      <c r="O778" s="3">
        <f t="shared" si="37"/>
        <v>100.49999999999999</v>
      </c>
      <c r="T778" s="3"/>
      <c r="U778" s="3"/>
    </row>
    <row r="779" spans="1:21" x14ac:dyDescent="0.15">
      <c r="A779">
        <f t="shared" ref="A779:A784" si="41">A778+1</f>
        <v>112</v>
      </c>
      <c r="B779" s="8" t="s">
        <v>1103</v>
      </c>
      <c r="C779">
        <v>85.37</v>
      </c>
      <c r="D779">
        <v>10.46</v>
      </c>
      <c r="E779">
        <v>4</v>
      </c>
      <c r="F779" s="4" t="s">
        <v>681</v>
      </c>
      <c r="G779" s="3" t="s">
        <v>2173</v>
      </c>
      <c r="H779" s="3" t="s">
        <v>1111</v>
      </c>
      <c r="I779" s="22" t="s">
        <v>1111</v>
      </c>
      <c r="J779" s="22" t="s">
        <v>2173</v>
      </c>
      <c r="K779" s="22">
        <v>0.17</v>
      </c>
      <c r="L779" s="22" t="s">
        <v>2173</v>
      </c>
      <c r="M779" s="3" t="s">
        <v>1111</v>
      </c>
      <c r="N779" s="3" t="s">
        <v>1112</v>
      </c>
      <c r="O779" s="3">
        <f t="shared" si="37"/>
        <v>100.00000000000001</v>
      </c>
      <c r="T779" s="3"/>
      <c r="U779" s="3"/>
    </row>
    <row r="780" spans="1:21" x14ac:dyDescent="0.15">
      <c r="A780">
        <f t="shared" si="41"/>
        <v>113</v>
      </c>
      <c r="B780" s="8" t="s">
        <v>1104</v>
      </c>
      <c r="C780">
        <v>76.37</v>
      </c>
      <c r="D780">
        <v>18.86</v>
      </c>
      <c r="E780">
        <v>4</v>
      </c>
      <c r="F780" s="3">
        <v>0.55000000000000004</v>
      </c>
      <c r="G780" s="3" t="s">
        <v>2173</v>
      </c>
      <c r="H780" s="3" t="s">
        <v>1111</v>
      </c>
      <c r="I780" s="22">
        <v>0.22</v>
      </c>
      <c r="J780" s="22" t="s">
        <v>2173</v>
      </c>
      <c r="K780" s="22" t="s">
        <v>1111</v>
      </c>
      <c r="L780" s="22" t="s">
        <v>2173</v>
      </c>
      <c r="M780" s="3" t="s">
        <v>2173</v>
      </c>
      <c r="N780" s="3" t="s">
        <v>1112</v>
      </c>
      <c r="O780" s="3">
        <f t="shared" si="37"/>
        <v>100</v>
      </c>
      <c r="T780" s="3"/>
      <c r="U780" s="3"/>
    </row>
    <row r="781" spans="1:21" ht="14" x14ac:dyDescent="0.2">
      <c r="A781">
        <f t="shared" si="41"/>
        <v>114</v>
      </c>
      <c r="B781" s="8" t="s">
        <v>1105</v>
      </c>
      <c r="C781">
        <v>95.05</v>
      </c>
      <c r="D781">
        <v>3.12</v>
      </c>
      <c r="E781" s="3" t="s">
        <v>1111</v>
      </c>
      <c r="F781" s="3">
        <v>0.72</v>
      </c>
      <c r="G781" s="3" t="s">
        <v>2173</v>
      </c>
      <c r="H781" s="3">
        <v>0.8</v>
      </c>
      <c r="I781" s="22" t="s">
        <v>2173</v>
      </c>
      <c r="J781" s="22" t="s">
        <v>2173</v>
      </c>
      <c r="K781" s="22">
        <v>0.3</v>
      </c>
      <c r="L781" s="22" t="s">
        <v>2173</v>
      </c>
      <c r="M781" s="3" t="s">
        <v>1111</v>
      </c>
      <c r="N781" s="3" t="s">
        <v>1112</v>
      </c>
      <c r="O781" s="3">
        <f t="shared" si="37"/>
        <v>99.99</v>
      </c>
      <c r="T781" s="14"/>
      <c r="U781" s="3"/>
    </row>
    <row r="782" spans="1:21" x14ac:dyDescent="0.15">
      <c r="A782">
        <f t="shared" si="41"/>
        <v>115</v>
      </c>
      <c r="B782" s="8" t="s">
        <v>1106</v>
      </c>
      <c r="C782">
        <v>80.14</v>
      </c>
      <c r="D782">
        <v>15.46</v>
      </c>
      <c r="E782">
        <v>3.28</v>
      </c>
      <c r="F782" s="3">
        <v>1.1200000000000001</v>
      </c>
      <c r="G782" s="3" t="s">
        <v>2173</v>
      </c>
      <c r="H782" s="3" t="s">
        <v>1111</v>
      </c>
      <c r="I782" s="22" t="s">
        <v>2173</v>
      </c>
      <c r="J782" s="22" t="s">
        <v>2173</v>
      </c>
      <c r="K782" s="22" t="s">
        <v>1111</v>
      </c>
      <c r="L782" s="22" t="s">
        <v>2173</v>
      </c>
      <c r="M782" s="3" t="s">
        <v>2173</v>
      </c>
      <c r="N782" s="3" t="s">
        <v>1112</v>
      </c>
      <c r="O782" s="3">
        <f t="shared" si="37"/>
        <v>100</v>
      </c>
      <c r="T782" s="14"/>
      <c r="U782" s="3"/>
    </row>
    <row r="783" spans="1:21" x14ac:dyDescent="0.15">
      <c r="A783">
        <f t="shared" si="41"/>
        <v>116</v>
      </c>
      <c r="B783" s="8" t="s">
        <v>1107</v>
      </c>
      <c r="C783">
        <v>88.33</v>
      </c>
      <c r="D783">
        <v>10.8</v>
      </c>
      <c r="E783">
        <v>0.87</v>
      </c>
      <c r="F783" s="3" t="s">
        <v>2173</v>
      </c>
      <c r="G783" s="3" t="s">
        <v>2173</v>
      </c>
      <c r="H783" s="3" t="s">
        <v>2173</v>
      </c>
      <c r="I783" s="22" t="s">
        <v>2173</v>
      </c>
      <c r="J783" s="22" t="s">
        <v>2173</v>
      </c>
      <c r="K783" s="22" t="s">
        <v>1111</v>
      </c>
      <c r="L783" s="22" t="s">
        <v>2173</v>
      </c>
      <c r="M783" s="3" t="s">
        <v>2173</v>
      </c>
      <c r="N783" s="3" t="s">
        <v>1112</v>
      </c>
      <c r="O783" s="3">
        <f t="shared" si="37"/>
        <v>100</v>
      </c>
      <c r="T783" s="14"/>
      <c r="U783" s="3"/>
    </row>
    <row r="784" spans="1:21" x14ac:dyDescent="0.15">
      <c r="A784">
        <f t="shared" si="41"/>
        <v>117</v>
      </c>
      <c r="B784" s="8" t="s">
        <v>1108</v>
      </c>
      <c r="C784">
        <v>90.79</v>
      </c>
      <c r="D784">
        <v>8.1999999999999993</v>
      </c>
      <c r="E784" s="3" t="s">
        <v>2173</v>
      </c>
      <c r="F784" s="3" t="s">
        <v>2173</v>
      </c>
      <c r="G784" s="3" t="s">
        <v>2173</v>
      </c>
      <c r="H784" s="3">
        <v>0.91</v>
      </c>
      <c r="I784" s="22" t="s">
        <v>1111</v>
      </c>
      <c r="J784" s="22" t="s">
        <v>2173</v>
      </c>
      <c r="K784" s="22">
        <v>0.1</v>
      </c>
      <c r="L784" s="22" t="s">
        <v>2173</v>
      </c>
      <c r="M784" s="3" t="s">
        <v>1111</v>
      </c>
      <c r="N784" s="14" t="s">
        <v>1112</v>
      </c>
      <c r="O784" s="3">
        <f t="shared" si="37"/>
        <v>100</v>
      </c>
      <c r="T784" s="3"/>
      <c r="U784" s="3"/>
    </row>
    <row r="785" spans="1:21" ht="14" x14ac:dyDescent="0.2">
      <c r="A785" t="s">
        <v>2065</v>
      </c>
      <c r="I785" s="22"/>
      <c r="J785" s="22"/>
      <c r="K785" s="22"/>
      <c r="L785" s="22"/>
      <c r="T785" s="3"/>
      <c r="U785" s="3"/>
    </row>
    <row r="786" spans="1:21" x14ac:dyDescent="0.15">
      <c r="A786">
        <f>A784+1</f>
        <v>118</v>
      </c>
      <c r="B786" s="8" t="s">
        <v>2066</v>
      </c>
      <c r="C786">
        <v>89.22</v>
      </c>
      <c r="D786">
        <v>9.74</v>
      </c>
      <c r="E786" s="3" t="s">
        <v>2173</v>
      </c>
      <c r="F786" s="3">
        <v>0.41</v>
      </c>
      <c r="G786" s="3" t="s">
        <v>2173</v>
      </c>
      <c r="H786" s="3">
        <v>0.23</v>
      </c>
      <c r="I786" s="22" t="s">
        <v>1111</v>
      </c>
      <c r="J786" s="22" t="s">
        <v>2173</v>
      </c>
      <c r="K786" s="22">
        <v>0.4</v>
      </c>
      <c r="L786" s="22" t="s">
        <v>2173</v>
      </c>
      <c r="M786" s="3" t="s">
        <v>1111</v>
      </c>
      <c r="N786" s="3" t="s">
        <v>1112</v>
      </c>
      <c r="O786" s="3">
        <f t="shared" si="37"/>
        <v>100</v>
      </c>
      <c r="T786" s="3"/>
      <c r="U786" s="3"/>
    </row>
    <row r="787" spans="1:21" ht="14" x14ac:dyDescent="0.2">
      <c r="A787">
        <f t="shared" ref="A787:A801" si="42">A786+1</f>
        <v>119</v>
      </c>
      <c r="B787" s="8" t="s">
        <v>2067</v>
      </c>
      <c r="C787">
        <v>88.35</v>
      </c>
      <c r="D787">
        <v>9.4</v>
      </c>
      <c r="E787" s="3" t="s">
        <v>2173</v>
      </c>
      <c r="F787" s="3">
        <v>1.66</v>
      </c>
      <c r="G787" s="3" t="s">
        <v>2173</v>
      </c>
      <c r="H787" s="3">
        <v>0.59</v>
      </c>
      <c r="I787" s="22" t="s">
        <v>2173</v>
      </c>
      <c r="J787" s="22" t="s">
        <v>2173</v>
      </c>
      <c r="K787" s="22" t="s">
        <v>1111</v>
      </c>
      <c r="L787" s="22" t="s">
        <v>2173</v>
      </c>
      <c r="M787" s="3" t="s">
        <v>1111</v>
      </c>
      <c r="N787" s="3" t="s">
        <v>1112</v>
      </c>
      <c r="O787" s="3">
        <f t="shared" si="37"/>
        <v>100</v>
      </c>
      <c r="T787" s="3"/>
      <c r="U787" s="3"/>
    </row>
    <row r="788" spans="1:21" x14ac:dyDescent="0.15">
      <c r="A788">
        <f t="shared" si="42"/>
        <v>120</v>
      </c>
      <c r="B788" s="8" t="s">
        <v>2068</v>
      </c>
      <c r="C788">
        <v>90.72</v>
      </c>
      <c r="D788">
        <v>8.8000000000000007</v>
      </c>
      <c r="E788" s="3" t="s">
        <v>2173</v>
      </c>
      <c r="F788" s="3">
        <v>0.18</v>
      </c>
      <c r="G788" s="3" t="s">
        <v>2173</v>
      </c>
      <c r="H788" s="3" t="s">
        <v>1111</v>
      </c>
      <c r="I788" s="22" t="s">
        <v>2173</v>
      </c>
      <c r="J788" s="22" t="s">
        <v>2173</v>
      </c>
      <c r="K788" s="22">
        <v>0.19</v>
      </c>
      <c r="L788" s="22" t="s">
        <v>2173</v>
      </c>
      <c r="M788" s="3">
        <v>0.11</v>
      </c>
      <c r="N788" s="3" t="s">
        <v>1112</v>
      </c>
      <c r="O788" s="3">
        <f t="shared" ref="O788:O837" si="43">SUM(C788:M788)</f>
        <v>100</v>
      </c>
      <c r="T788" s="3"/>
      <c r="U788" s="3"/>
    </row>
    <row r="789" spans="1:21" x14ac:dyDescent="0.15">
      <c r="A789">
        <f t="shared" si="42"/>
        <v>121</v>
      </c>
      <c r="B789" s="8" t="s">
        <v>2069</v>
      </c>
      <c r="C789">
        <v>91.2</v>
      </c>
      <c r="D789">
        <v>8.2200000000000006</v>
      </c>
      <c r="E789" s="3" t="s">
        <v>2173</v>
      </c>
      <c r="F789" s="3">
        <v>0.23</v>
      </c>
      <c r="G789" s="3" t="s">
        <v>2173</v>
      </c>
      <c r="H789" s="3" t="s">
        <v>1111</v>
      </c>
      <c r="I789" s="22" t="s">
        <v>2173</v>
      </c>
      <c r="J789" s="22" t="s">
        <v>2173</v>
      </c>
      <c r="K789" s="22">
        <v>0.35</v>
      </c>
      <c r="L789" s="22" t="s">
        <v>2173</v>
      </c>
      <c r="M789" s="3" t="s">
        <v>1111</v>
      </c>
      <c r="N789" s="3" t="s">
        <v>1112</v>
      </c>
      <c r="O789" s="3">
        <f t="shared" si="43"/>
        <v>100</v>
      </c>
      <c r="T789" s="14"/>
      <c r="U789" s="3"/>
    </row>
    <row r="790" spans="1:21" ht="14" x14ac:dyDescent="0.2">
      <c r="A790">
        <f t="shared" si="42"/>
        <v>122</v>
      </c>
      <c r="B790" s="8" t="s">
        <v>2070</v>
      </c>
      <c r="C790">
        <v>90.12</v>
      </c>
      <c r="D790">
        <v>9.01</v>
      </c>
      <c r="E790" s="3" t="s">
        <v>2173</v>
      </c>
      <c r="F790" s="3">
        <v>0.21</v>
      </c>
      <c r="G790" s="3" t="s">
        <v>2173</v>
      </c>
      <c r="H790" s="3">
        <v>0.41</v>
      </c>
      <c r="I790" s="22" t="s">
        <v>1111</v>
      </c>
      <c r="J790" s="22" t="s">
        <v>2173</v>
      </c>
      <c r="K790" s="22">
        <v>0.22</v>
      </c>
      <c r="L790" s="22" t="s">
        <v>2173</v>
      </c>
      <c r="M790" s="3" t="s">
        <v>1111</v>
      </c>
      <c r="N790" s="3" t="s">
        <v>1112</v>
      </c>
      <c r="O790" s="3">
        <f t="shared" si="43"/>
        <v>99.97</v>
      </c>
      <c r="T790" s="3"/>
      <c r="U790" s="3"/>
    </row>
    <row r="791" spans="1:21" x14ac:dyDescent="0.15">
      <c r="A791">
        <f t="shared" si="42"/>
        <v>123</v>
      </c>
      <c r="B791" s="8" t="s">
        <v>932</v>
      </c>
      <c r="C791">
        <v>86.86</v>
      </c>
      <c r="D791">
        <v>8.6199999999999992</v>
      </c>
      <c r="E791">
        <v>4.28</v>
      </c>
      <c r="F791" s="3" t="s">
        <v>1111</v>
      </c>
      <c r="G791" s="3" t="s">
        <v>2173</v>
      </c>
      <c r="H791" s="3" t="s">
        <v>1111</v>
      </c>
      <c r="I791" s="22" t="s">
        <v>1111</v>
      </c>
      <c r="J791" s="22" t="s">
        <v>2173</v>
      </c>
      <c r="K791" s="22">
        <v>0.24</v>
      </c>
      <c r="L791" s="22" t="s">
        <v>2173</v>
      </c>
      <c r="M791" s="3" t="s">
        <v>2173</v>
      </c>
      <c r="N791" s="3" t="s">
        <v>1112</v>
      </c>
      <c r="O791" s="3">
        <f t="shared" si="43"/>
        <v>100</v>
      </c>
      <c r="T791" s="14"/>
      <c r="U791" s="3"/>
    </row>
    <row r="792" spans="1:21" ht="14" x14ac:dyDescent="0.2">
      <c r="A792">
        <f t="shared" si="42"/>
        <v>124</v>
      </c>
      <c r="B792" s="8" t="s">
        <v>935</v>
      </c>
      <c r="C792">
        <v>86.08</v>
      </c>
      <c r="D792">
        <v>10.53</v>
      </c>
      <c r="E792">
        <v>3.16</v>
      </c>
      <c r="F792" s="3" t="s">
        <v>1111</v>
      </c>
      <c r="G792" s="3" t="s">
        <v>2173</v>
      </c>
      <c r="H792" s="3">
        <v>0.1</v>
      </c>
      <c r="I792" s="22" t="s">
        <v>2173</v>
      </c>
      <c r="J792" s="22" t="s">
        <v>2173</v>
      </c>
      <c r="K792" s="22">
        <v>0.13</v>
      </c>
      <c r="L792" s="22" t="s">
        <v>2173</v>
      </c>
      <c r="M792" s="3" t="s">
        <v>2173</v>
      </c>
      <c r="N792" s="3" t="s">
        <v>1112</v>
      </c>
      <c r="O792" s="3">
        <f t="shared" si="43"/>
        <v>99.999999999999986</v>
      </c>
      <c r="T792" s="3"/>
      <c r="U792" s="3"/>
    </row>
    <row r="793" spans="1:21" x14ac:dyDescent="0.15">
      <c r="A793">
        <f t="shared" si="42"/>
        <v>125</v>
      </c>
      <c r="B793" s="8" t="s">
        <v>936</v>
      </c>
      <c r="C793">
        <v>88</v>
      </c>
      <c r="D793">
        <v>8.06</v>
      </c>
      <c r="E793">
        <v>3.74</v>
      </c>
      <c r="F793" s="3" t="s">
        <v>1111</v>
      </c>
      <c r="G793" s="3" t="s">
        <v>2173</v>
      </c>
      <c r="H793" s="3" t="s">
        <v>1111</v>
      </c>
      <c r="I793" s="22" t="s">
        <v>2173</v>
      </c>
      <c r="J793" s="22" t="s">
        <v>2173</v>
      </c>
      <c r="K793" s="22">
        <v>0.2</v>
      </c>
      <c r="L793" s="22" t="s">
        <v>2173</v>
      </c>
      <c r="M793" s="3" t="s">
        <v>2173</v>
      </c>
      <c r="N793" s="3" t="s">
        <v>1112</v>
      </c>
      <c r="O793" s="3">
        <f t="shared" si="43"/>
        <v>100</v>
      </c>
      <c r="T793" s="3"/>
      <c r="U793" s="3"/>
    </row>
    <row r="794" spans="1:21" ht="14" x14ac:dyDescent="0.2">
      <c r="A794">
        <f t="shared" si="42"/>
        <v>126</v>
      </c>
      <c r="B794" s="8" t="s">
        <v>937</v>
      </c>
      <c r="C794">
        <v>91.1</v>
      </c>
      <c r="D794">
        <v>7.52</v>
      </c>
      <c r="E794">
        <v>0.72</v>
      </c>
      <c r="F794" s="3" t="s">
        <v>1111</v>
      </c>
      <c r="G794" s="3" t="s">
        <v>2173</v>
      </c>
      <c r="H794" s="3">
        <v>0.08</v>
      </c>
      <c r="I794" s="22" t="s">
        <v>2173</v>
      </c>
      <c r="J794" s="22" t="s">
        <v>2173</v>
      </c>
      <c r="K794" s="22">
        <v>0.57999999999999996</v>
      </c>
      <c r="L794" s="22" t="s">
        <v>2173</v>
      </c>
      <c r="M794" s="3" t="s">
        <v>2173</v>
      </c>
      <c r="N794" s="3" t="s">
        <v>1112</v>
      </c>
      <c r="O794" s="3">
        <f t="shared" si="43"/>
        <v>99.999999999999986</v>
      </c>
      <c r="T794" s="3"/>
      <c r="U794" s="3"/>
    </row>
    <row r="795" spans="1:21" ht="14" x14ac:dyDescent="0.2">
      <c r="A795">
        <f t="shared" si="42"/>
        <v>127</v>
      </c>
      <c r="B795" s="8" t="s">
        <v>937</v>
      </c>
      <c r="C795">
        <v>88.35</v>
      </c>
      <c r="D795">
        <v>9.43</v>
      </c>
      <c r="E795" s="3" t="s">
        <v>2173</v>
      </c>
      <c r="F795" s="3">
        <v>1.2</v>
      </c>
      <c r="G795" s="3" t="s">
        <v>2173</v>
      </c>
      <c r="H795" s="3" t="s">
        <v>1111</v>
      </c>
      <c r="I795" s="22">
        <v>0.1</v>
      </c>
      <c r="J795" s="22" t="s">
        <v>2173</v>
      </c>
      <c r="K795" s="22">
        <v>0.92</v>
      </c>
      <c r="L795" s="22" t="s">
        <v>2173</v>
      </c>
      <c r="M795" s="3" t="s">
        <v>2173</v>
      </c>
      <c r="N795" s="3" t="s">
        <v>1112</v>
      </c>
      <c r="O795" s="3">
        <f t="shared" si="43"/>
        <v>100</v>
      </c>
      <c r="T795" s="3"/>
      <c r="U795" s="3"/>
    </row>
    <row r="796" spans="1:21" x14ac:dyDescent="0.15">
      <c r="A796">
        <f t="shared" si="42"/>
        <v>128</v>
      </c>
      <c r="B796" s="8" t="s">
        <v>933</v>
      </c>
      <c r="C796">
        <v>85.77</v>
      </c>
      <c r="D796">
        <v>3</v>
      </c>
      <c r="E796">
        <v>6.81</v>
      </c>
      <c r="F796" s="3">
        <v>3.15</v>
      </c>
      <c r="G796" s="3" t="s">
        <v>2173</v>
      </c>
      <c r="H796" s="3">
        <v>0.97</v>
      </c>
      <c r="I796" s="22">
        <v>0.03</v>
      </c>
      <c r="J796" s="22" t="s">
        <v>2173</v>
      </c>
      <c r="K796" s="22">
        <v>0.27</v>
      </c>
      <c r="L796" s="22" t="s">
        <v>2173</v>
      </c>
      <c r="M796" s="3" t="s">
        <v>2173</v>
      </c>
      <c r="N796" s="3" t="s">
        <v>1112</v>
      </c>
      <c r="O796" s="3">
        <f t="shared" si="43"/>
        <v>100</v>
      </c>
      <c r="T796" s="3"/>
      <c r="U796" s="3"/>
    </row>
    <row r="797" spans="1:21" x14ac:dyDescent="0.15">
      <c r="A797">
        <f t="shared" si="42"/>
        <v>129</v>
      </c>
      <c r="B797" s="8" t="s">
        <v>934</v>
      </c>
      <c r="C797">
        <v>89.17</v>
      </c>
      <c r="D797">
        <v>8.42</v>
      </c>
      <c r="E797" s="3" t="s">
        <v>2173</v>
      </c>
      <c r="F797" s="3">
        <v>1.25</v>
      </c>
      <c r="G797" s="3" t="s">
        <v>2173</v>
      </c>
      <c r="I797" s="22">
        <v>0.53</v>
      </c>
      <c r="J797" s="22" t="s">
        <v>2173</v>
      </c>
      <c r="K797" s="22">
        <v>0.63</v>
      </c>
      <c r="L797" s="22" t="s">
        <v>2173</v>
      </c>
      <c r="M797" s="3" t="s">
        <v>2173</v>
      </c>
      <c r="N797" s="3" t="s">
        <v>1112</v>
      </c>
      <c r="O797" s="3">
        <f t="shared" si="43"/>
        <v>100</v>
      </c>
      <c r="T797" s="3"/>
      <c r="U797" s="3"/>
    </row>
    <row r="798" spans="1:21" x14ac:dyDescent="0.15">
      <c r="A798">
        <f t="shared" si="42"/>
        <v>130</v>
      </c>
      <c r="B798" s="8" t="s">
        <v>934</v>
      </c>
      <c r="C798">
        <v>86.86</v>
      </c>
      <c r="D798">
        <v>12</v>
      </c>
      <c r="E798" s="3" t="s">
        <v>2173</v>
      </c>
      <c r="F798" s="3">
        <v>0.81</v>
      </c>
      <c r="G798" s="3" t="s">
        <v>2173</v>
      </c>
      <c r="H798" s="3">
        <v>0.02</v>
      </c>
      <c r="I798" s="22" t="s">
        <v>2173</v>
      </c>
      <c r="J798" s="22" t="s">
        <v>2173</v>
      </c>
      <c r="K798" s="22">
        <v>0.31</v>
      </c>
      <c r="L798" s="22" t="s">
        <v>2173</v>
      </c>
      <c r="M798" s="3" t="s">
        <v>2173</v>
      </c>
      <c r="N798" s="3" t="s">
        <v>1112</v>
      </c>
      <c r="O798" s="3">
        <f t="shared" si="43"/>
        <v>100</v>
      </c>
      <c r="T798" s="3"/>
      <c r="U798" s="3"/>
    </row>
    <row r="799" spans="1:21" ht="16" x14ac:dyDescent="0.2">
      <c r="A799">
        <f t="shared" si="42"/>
        <v>131</v>
      </c>
      <c r="B799" s="8" t="s">
        <v>938</v>
      </c>
      <c r="C799">
        <v>89</v>
      </c>
      <c r="D799">
        <v>11</v>
      </c>
      <c r="E799" s="3" t="s">
        <v>2173</v>
      </c>
      <c r="F799" s="3" t="s">
        <v>1111</v>
      </c>
      <c r="G799" s="3" t="s">
        <v>2173</v>
      </c>
      <c r="H799" s="3" t="s">
        <v>1111</v>
      </c>
      <c r="I799" s="22" t="s">
        <v>2173</v>
      </c>
      <c r="J799" s="22" t="s">
        <v>2173</v>
      </c>
      <c r="K799" s="22" t="s">
        <v>1111</v>
      </c>
      <c r="L799" s="22" t="s">
        <v>2173</v>
      </c>
      <c r="M799" s="3" t="s">
        <v>2173</v>
      </c>
      <c r="N799" s="3" t="s">
        <v>1112</v>
      </c>
      <c r="O799" s="3">
        <f t="shared" si="43"/>
        <v>100</v>
      </c>
      <c r="T799" s="3"/>
      <c r="U799" s="3"/>
    </row>
    <row r="800" spans="1:21" x14ac:dyDescent="0.15">
      <c r="A800">
        <f t="shared" si="42"/>
        <v>132</v>
      </c>
      <c r="B800" s="8" t="s">
        <v>939</v>
      </c>
      <c r="C800">
        <v>97.17</v>
      </c>
      <c r="D800">
        <v>2.09</v>
      </c>
      <c r="E800" s="3" t="s">
        <v>2173</v>
      </c>
      <c r="F800" s="3" t="s">
        <v>1111</v>
      </c>
      <c r="G800" s="3" t="s">
        <v>2173</v>
      </c>
      <c r="H800" s="3" t="s">
        <v>1111</v>
      </c>
      <c r="I800" s="22">
        <v>0.13</v>
      </c>
      <c r="J800" s="22" t="s">
        <v>2173</v>
      </c>
      <c r="K800" s="22">
        <v>0.61</v>
      </c>
      <c r="L800" s="22" t="s">
        <v>2173</v>
      </c>
      <c r="M800" s="3" t="s">
        <v>1111</v>
      </c>
      <c r="N800" s="3" t="s">
        <v>1112</v>
      </c>
      <c r="O800" s="3">
        <f t="shared" si="43"/>
        <v>100</v>
      </c>
      <c r="T800" s="14"/>
      <c r="U800" s="3"/>
    </row>
    <row r="801" spans="1:21" x14ac:dyDescent="0.15">
      <c r="A801">
        <f t="shared" si="42"/>
        <v>133</v>
      </c>
      <c r="B801" s="8" t="s">
        <v>940</v>
      </c>
      <c r="C801">
        <v>87.58</v>
      </c>
      <c r="D801">
        <v>11.64</v>
      </c>
      <c r="E801" s="3" t="s">
        <v>2173</v>
      </c>
      <c r="F801" s="3" t="s">
        <v>1111</v>
      </c>
      <c r="G801" s="3" t="s">
        <v>2173</v>
      </c>
      <c r="H801" s="3" t="s">
        <v>1111</v>
      </c>
      <c r="I801" s="22" t="s">
        <v>1111</v>
      </c>
      <c r="J801" s="22" t="s">
        <v>2173</v>
      </c>
      <c r="K801" s="22">
        <v>0.78</v>
      </c>
      <c r="L801" s="22" t="s">
        <v>1111</v>
      </c>
      <c r="M801" s="3" t="s">
        <v>2173</v>
      </c>
      <c r="N801" s="3" t="s">
        <v>1112</v>
      </c>
      <c r="O801" s="3">
        <f t="shared" si="43"/>
        <v>100</v>
      </c>
      <c r="T801" s="3"/>
      <c r="U801" s="3"/>
    </row>
    <row r="802" spans="1:21" ht="14" x14ac:dyDescent="0.2">
      <c r="A802" t="s">
        <v>943</v>
      </c>
      <c r="I802" s="22"/>
      <c r="J802" s="22"/>
      <c r="K802" s="22"/>
      <c r="L802" s="22"/>
      <c r="T802" s="3"/>
      <c r="U802" s="3"/>
    </row>
    <row r="803" spans="1:21" x14ac:dyDescent="0.15">
      <c r="A803">
        <f>A801+1</f>
        <v>134</v>
      </c>
      <c r="B803" s="8" t="s">
        <v>941</v>
      </c>
      <c r="C803">
        <v>81.12</v>
      </c>
      <c r="D803" s="3">
        <v>15.72</v>
      </c>
      <c r="E803" s="3">
        <v>2</v>
      </c>
      <c r="F803" s="3" t="s">
        <v>1111</v>
      </c>
      <c r="G803" s="3" t="s">
        <v>2173</v>
      </c>
      <c r="H803" s="3">
        <v>0.53</v>
      </c>
      <c r="I803" s="22">
        <v>0.42</v>
      </c>
      <c r="J803" s="22" t="s">
        <v>1111</v>
      </c>
      <c r="K803" s="22">
        <v>0.21</v>
      </c>
      <c r="L803" s="22" t="s">
        <v>2173</v>
      </c>
      <c r="M803" s="3" t="s">
        <v>2173</v>
      </c>
      <c r="N803" s="3" t="s">
        <v>1112</v>
      </c>
      <c r="O803" s="3">
        <f t="shared" si="43"/>
        <v>100</v>
      </c>
      <c r="T803" s="3"/>
      <c r="U803" s="3"/>
    </row>
    <row r="804" spans="1:21" x14ac:dyDescent="0.15">
      <c r="A804">
        <f t="shared" ref="A804:A813" si="44">A803+1</f>
        <v>135</v>
      </c>
      <c r="B804" s="8" t="s">
        <v>941</v>
      </c>
      <c r="C804">
        <v>88.31</v>
      </c>
      <c r="D804" s="3">
        <v>7.86</v>
      </c>
      <c r="E804" s="3">
        <v>3.5</v>
      </c>
      <c r="F804" s="3" t="s">
        <v>1111</v>
      </c>
      <c r="G804" s="3" t="s">
        <v>2173</v>
      </c>
      <c r="H804" s="3" t="s">
        <v>1111</v>
      </c>
      <c r="I804" s="22" t="s">
        <v>1111</v>
      </c>
      <c r="J804" s="22" t="s">
        <v>2173</v>
      </c>
      <c r="K804" s="22">
        <v>0.33</v>
      </c>
      <c r="L804" s="22" t="s">
        <v>2173</v>
      </c>
      <c r="M804" s="3" t="s">
        <v>2173</v>
      </c>
      <c r="N804" s="3" t="s">
        <v>1112</v>
      </c>
      <c r="O804" s="3">
        <f t="shared" si="43"/>
        <v>100</v>
      </c>
      <c r="T804" s="3"/>
      <c r="U804" s="3"/>
    </row>
    <row r="805" spans="1:21" x14ac:dyDescent="0.15">
      <c r="A805">
        <f t="shared" si="44"/>
        <v>136</v>
      </c>
      <c r="B805" s="8" t="s">
        <v>942</v>
      </c>
      <c r="C805">
        <v>93.8</v>
      </c>
      <c r="D805" s="3" t="s">
        <v>1111</v>
      </c>
      <c r="E805" s="3">
        <v>5</v>
      </c>
      <c r="F805" s="3" t="s">
        <v>1111</v>
      </c>
      <c r="G805" s="3" t="s">
        <v>2173</v>
      </c>
      <c r="H805" s="3">
        <v>0.88</v>
      </c>
      <c r="I805" s="22" t="s">
        <v>2173</v>
      </c>
      <c r="J805" s="22" t="s">
        <v>2173</v>
      </c>
      <c r="K805" s="22">
        <v>0.32</v>
      </c>
      <c r="L805" s="22" t="s">
        <v>2173</v>
      </c>
      <c r="M805" s="3" t="s">
        <v>2173</v>
      </c>
      <c r="N805" s="3" t="s">
        <v>1112</v>
      </c>
      <c r="O805" s="3">
        <f t="shared" si="43"/>
        <v>99.999999999999986</v>
      </c>
      <c r="T805" s="3"/>
      <c r="U805" s="3"/>
    </row>
    <row r="806" spans="1:21" x14ac:dyDescent="0.15">
      <c r="A806">
        <f t="shared" si="44"/>
        <v>137</v>
      </c>
      <c r="B806" s="8" t="s">
        <v>942</v>
      </c>
      <c r="C806">
        <v>89.12</v>
      </c>
      <c r="D806" s="3">
        <v>10.88</v>
      </c>
      <c r="E806" s="3" t="s">
        <v>2173</v>
      </c>
      <c r="F806" s="3" t="s">
        <v>1111</v>
      </c>
      <c r="G806" s="3" t="s">
        <v>2173</v>
      </c>
      <c r="H806" s="3" t="s">
        <v>1111</v>
      </c>
      <c r="I806" s="22" t="s">
        <v>2173</v>
      </c>
      <c r="J806" s="22" t="s">
        <v>2173</v>
      </c>
      <c r="K806" s="22" t="s">
        <v>1111</v>
      </c>
      <c r="L806" s="22" t="s">
        <v>2173</v>
      </c>
      <c r="M806" s="3" t="s">
        <v>1111</v>
      </c>
      <c r="N806" s="3" t="s">
        <v>1112</v>
      </c>
      <c r="O806" s="3">
        <f t="shared" si="43"/>
        <v>100</v>
      </c>
      <c r="T806" s="3"/>
      <c r="U806" s="3"/>
    </row>
    <row r="807" spans="1:21" x14ac:dyDescent="0.15">
      <c r="A807">
        <f t="shared" si="44"/>
        <v>138</v>
      </c>
      <c r="B807" s="18" t="s">
        <v>945</v>
      </c>
      <c r="C807" s="3">
        <v>98.98</v>
      </c>
      <c r="D807" s="3" t="s">
        <v>1111</v>
      </c>
      <c r="E807" s="3" t="s">
        <v>2173</v>
      </c>
      <c r="F807" s="3" t="s">
        <v>1111</v>
      </c>
      <c r="G807" s="3" t="s">
        <v>2173</v>
      </c>
      <c r="H807" s="3">
        <v>0.1</v>
      </c>
      <c r="I807" s="22">
        <v>0.42</v>
      </c>
      <c r="J807" s="22" t="s">
        <v>2173</v>
      </c>
      <c r="K807" s="22">
        <v>0.5</v>
      </c>
      <c r="L807" s="22" t="s">
        <v>2173</v>
      </c>
      <c r="M807" s="3" t="s">
        <v>2173</v>
      </c>
      <c r="N807" s="3" t="s">
        <v>1112</v>
      </c>
      <c r="O807" s="3">
        <f t="shared" si="43"/>
        <v>100</v>
      </c>
      <c r="T807" s="3"/>
      <c r="U807" s="3"/>
    </row>
    <row r="808" spans="1:21" x14ac:dyDescent="0.15">
      <c r="A808">
        <f t="shared" si="44"/>
        <v>139</v>
      </c>
      <c r="B808" s="18" t="s">
        <v>946</v>
      </c>
      <c r="C808" s="3">
        <v>93.16</v>
      </c>
      <c r="D808" s="3">
        <v>6.11</v>
      </c>
      <c r="E808" s="3" t="s">
        <v>2173</v>
      </c>
      <c r="F808" s="3" t="s">
        <v>1111</v>
      </c>
      <c r="G808" s="3" t="s">
        <v>2173</v>
      </c>
      <c r="H808" s="3">
        <v>0.32</v>
      </c>
      <c r="I808" s="22" t="s">
        <v>2173</v>
      </c>
      <c r="J808" s="22" t="s">
        <v>2173</v>
      </c>
      <c r="K808" s="22">
        <v>0.21</v>
      </c>
      <c r="L808" s="22" t="s">
        <v>2173</v>
      </c>
      <c r="M808" s="3">
        <v>0.2</v>
      </c>
      <c r="N808" s="3" t="s">
        <v>1112</v>
      </c>
      <c r="O808" s="3">
        <f t="shared" si="43"/>
        <v>99.999999999999986</v>
      </c>
      <c r="T808" s="3"/>
      <c r="U808" s="3"/>
    </row>
    <row r="809" spans="1:21" x14ac:dyDescent="0.15">
      <c r="A809">
        <f t="shared" si="44"/>
        <v>140</v>
      </c>
      <c r="B809" s="18" t="s">
        <v>968</v>
      </c>
      <c r="C809" s="3">
        <v>88.06</v>
      </c>
      <c r="D809" s="3">
        <v>5.23</v>
      </c>
      <c r="E809" s="3">
        <v>2.66</v>
      </c>
      <c r="F809" s="3">
        <v>3.18</v>
      </c>
      <c r="G809" s="3" t="s">
        <v>2173</v>
      </c>
      <c r="H809" s="3">
        <v>0.8</v>
      </c>
      <c r="I809" s="22" t="s">
        <v>1111</v>
      </c>
      <c r="J809" s="22" t="s">
        <v>2173</v>
      </c>
      <c r="K809" s="22">
        <v>7.0000000000000007E-2</v>
      </c>
      <c r="L809" s="22" t="s">
        <v>2173</v>
      </c>
      <c r="M809" s="3" t="s">
        <v>1111</v>
      </c>
      <c r="N809" s="3" t="s">
        <v>1112</v>
      </c>
      <c r="O809" s="3">
        <f t="shared" si="43"/>
        <v>100</v>
      </c>
      <c r="T809" s="3"/>
      <c r="U809" s="3"/>
    </row>
    <row r="810" spans="1:21" x14ac:dyDescent="0.15">
      <c r="A810">
        <f t="shared" si="44"/>
        <v>141</v>
      </c>
      <c r="B810" s="18" t="s">
        <v>947</v>
      </c>
      <c r="C810" s="3">
        <v>90.86</v>
      </c>
      <c r="D810" s="3">
        <v>2.75</v>
      </c>
      <c r="E810" s="3">
        <v>4.54</v>
      </c>
      <c r="F810" s="3">
        <v>1.02</v>
      </c>
      <c r="G810" s="3" t="s">
        <v>1111</v>
      </c>
      <c r="H810" s="3" t="s">
        <v>1111</v>
      </c>
      <c r="I810" s="22">
        <v>0.52</v>
      </c>
      <c r="J810" s="22">
        <v>0.23</v>
      </c>
      <c r="K810" s="22">
        <v>0.08</v>
      </c>
      <c r="L810" s="22" t="s">
        <v>2173</v>
      </c>
      <c r="M810" s="3" t="s">
        <v>1111</v>
      </c>
      <c r="N810" s="3" t="s">
        <v>1112</v>
      </c>
      <c r="O810" s="3">
        <f t="shared" si="43"/>
        <v>100</v>
      </c>
      <c r="T810" s="3"/>
      <c r="U810" s="3"/>
    </row>
    <row r="811" spans="1:21" x14ac:dyDescent="0.15">
      <c r="A811">
        <f t="shared" si="44"/>
        <v>142</v>
      </c>
      <c r="B811" s="18" t="s">
        <v>948</v>
      </c>
      <c r="C811" s="3">
        <v>83.3</v>
      </c>
      <c r="D811" s="3">
        <v>16.7</v>
      </c>
      <c r="E811" s="3" t="s">
        <v>2173</v>
      </c>
      <c r="F811" s="3" t="s">
        <v>1111</v>
      </c>
      <c r="G811" s="3" t="s">
        <v>2173</v>
      </c>
      <c r="H811" s="3" t="s">
        <v>2173</v>
      </c>
      <c r="I811" s="22" t="s">
        <v>2173</v>
      </c>
      <c r="J811" s="22" t="s">
        <v>2173</v>
      </c>
      <c r="K811" s="22" t="s">
        <v>2173</v>
      </c>
      <c r="L811" s="22" t="s">
        <v>2173</v>
      </c>
      <c r="M811" s="3" t="s">
        <v>2173</v>
      </c>
      <c r="N811" s="3" t="s">
        <v>974</v>
      </c>
      <c r="O811" s="3">
        <f t="shared" si="43"/>
        <v>100</v>
      </c>
      <c r="R811" s="13" t="s">
        <v>351</v>
      </c>
      <c r="T811" s="3"/>
      <c r="U811" s="3"/>
    </row>
    <row r="812" spans="1:21" x14ac:dyDescent="0.15">
      <c r="A812">
        <f t="shared" si="44"/>
        <v>143</v>
      </c>
      <c r="B812" s="18" t="s">
        <v>948</v>
      </c>
      <c r="C812" s="3">
        <v>75</v>
      </c>
      <c r="D812" s="3">
        <v>25</v>
      </c>
      <c r="E812" s="3" t="s">
        <v>2173</v>
      </c>
      <c r="F812" s="3" t="s">
        <v>1111</v>
      </c>
      <c r="G812" s="3" t="s">
        <v>2173</v>
      </c>
      <c r="H812" s="3" t="s">
        <v>2173</v>
      </c>
      <c r="I812" s="22" t="s">
        <v>2173</v>
      </c>
      <c r="J812" s="22" t="s">
        <v>2173</v>
      </c>
      <c r="K812" s="22" t="s">
        <v>2173</v>
      </c>
      <c r="L812" s="22" t="s">
        <v>2173</v>
      </c>
      <c r="M812" s="3" t="s">
        <v>2173</v>
      </c>
      <c r="N812" s="3" t="s">
        <v>974</v>
      </c>
      <c r="O812" s="3">
        <f t="shared" si="43"/>
        <v>100</v>
      </c>
      <c r="R812" s="13" t="s">
        <v>352</v>
      </c>
      <c r="T812" s="3"/>
      <c r="U812" s="3"/>
    </row>
    <row r="813" spans="1:21" x14ac:dyDescent="0.15">
      <c r="A813">
        <f t="shared" si="44"/>
        <v>144</v>
      </c>
      <c r="B813" s="18" t="s">
        <v>949</v>
      </c>
      <c r="C813" s="11">
        <v>73.430000000000007</v>
      </c>
      <c r="D813" s="3">
        <v>14.85</v>
      </c>
      <c r="E813" s="3" t="s">
        <v>2173</v>
      </c>
      <c r="F813" s="3" t="s">
        <v>2173</v>
      </c>
      <c r="G813" s="3" t="s">
        <v>2173</v>
      </c>
      <c r="H813" s="3">
        <v>0.1</v>
      </c>
      <c r="I813" s="22" t="s">
        <v>2173</v>
      </c>
      <c r="J813" s="22" t="s">
        <v>2173</v>
      </c>
      <c r="K813" s="22">
        <v>1.6</v>
      </c>
      <c r="L813" s="22" t="s">
        <v>2173</v>
      </c>
      <c r="M813" s="3" t="s">
        <v>2173</v>
      </c>
      <c r="N813" s="3" t="s">
        <v>737</v>
      </c>
      <c r="O813" s="4">
        <f t="shared" si="43"/>
        <v>89.97999999999999</v>
      </c>
      <c r="R813" t="s">
        <v>1421</v>
      </c>
      <c r="S813" s="8" t="s">
        <v>1422</v>
      </c>
      <c r="T813" s="3"/>
      <c r="U813" s="3"/>
    </row>
    <row r="814" spans="1:21" x14ac:dyDescent="0.15">
      <c r="A814" t="s">
        <v>973</v>
      </c>
      <c r="B814" s="18"/>
      <c r="I814" s="22"/>
      <c r="J814" s="22"/>
      <c r="K814" s="22"/>
      <c r="L814" s="22"/>
      <c r="T814" s="3"/>
      <c r="U814" s="3"/>
    </row>
    <row r="815" spans="1:21" x14ac:dyDescent="0.15">
      <c r="A815">
        <f>A813+1</f>
        <v>145</v>
      </c>
      <c r="B815" s="18" t="s">
        <v>944</v>
      </c>
      <c r="C815" s="3">
        <v>91.48</v>
      </c>
      <c r="D815" s="3">
        <v>5.16</v>
      </c>
      <c r="E815" s="3" t="s">
        <v>2173</v>
      </c>
      <c r="F815" s="3">
        <v>1.05</v>
      </c>
      <c r="G815" s="3">
        <v>0.84</v>
      </c>
      <c r="H815" s="3">
        <v>0.33</v>
      </c>
      <c r="I815" s="22" t="s">
        <v>2173</v>
      </c>
      <c r="J815" s="22" t="s">
        <v>2173</v>
      </c>
      <c r="K815" s="22">
        <v>1.1399999999999999</v>
      </c>
      <c r="L815" s="22" t="s">
        <v>2173</v>
      </c>
      <c r="M815" s="3" t="s">
        <v>2173</v>
      </c>
      <c r="N815" s="3" t="s">
        <v>737</v>
      </c>
      <c r="O815" s="3">
        <f t="shared" si="43"/>
        <v>100</v>
      </c>
      <c r="R815" t="s">
        <v>1423</v>
      </c>
      <c r="T815" s="3"/>
      <c r="U815" s="3"/>
    </row>
    <row r="816" spans="1:21" x14ac:dyDescent="0.15">
      <c r="A816">
        <f t="shared" ref="A816:A838" si="45">A815+1</f>
        <v>146</v>
      </c>
      <c r="B816" s="18" t="s">
        <v>950</v>
      </c>
      <c r="C816" s="3">
        <v>89.57</v>
      </c>
      <c r="D816" s="3">
        <v>8.4499999999999993</v>
      </c>
      <c r="E816" s="3" t="s">
        <v>2173</v>
      </c>
      <c r="F816" s="3">
        <v>0.76</v>
      </c>
      <c r="G816" s="3" t="s">
        <v>2173</v>
      </c>
      <c r="H816" s="3">
        <v>0.26</v>
      </c>
      <c r="I816" s="22" t="s">
        <v>2173</v>
      </c>
      <c r="J816" s="22" t="s">
        <v>2173</v>
      </c>
      <c r="K816" s="22">
        <v>0.96</v>
      </c>
      <c r="L816" s="22" t="s">
        <v>2173</v>
      </c>
      <c r="M816" s="3" t="s">
        <v>2173</v>
      </c>
      <c r="N816" s="3" t="s">
        <v>737</v>
      </c>
      <c r="O816" s="3">
        <f t="shared" si="43"/>
        <v>100</v>
      </c>
      <c r="R816" t="s">
        <v>1424</v>
      </c>
      <c r="T816" s="3"/>
      <c r="U816" s="3"/>
    </row>
    <row r="817" spans="1:21" x14ac:dyDescent="0.15">
      <c r="A817">
        <f t="shared" si="45"/>
        <v>147</v>
      </c>
      <c r="B817" s="18" t="s">
        <v>951</v>
      </c>
      <c r="C817" s="3">
        <v>89.07</v>
      </c>
      <c r="D817" s="3">
        <v>9.6</v>
      </c>
      <c r="E817" s="3" t="s">
        <v>2173</v>
      </c>
      <c r="F817" s="3">
        <v>0.5</v>
      </c>
      <c r="G817" s="3" t="s">
        <v>2173</v>
      </c>
      <c r="H817" s="3">
        <v>0.26</v>
      </c>
      <c r="I817" s="22" t="s">
        <v>2173</v>
      </c>
      <c r="J817" s="22" t="s">
        <v>2173</v>
      </c>
      <c r="K817" s="22">
        <v>0.56999999999999995</v>
      </c>
      <c r="L817" s="22" t="s">
        <v>2173</v>
      </c>
      <c r="M817" s="3" t="s">
        <v>2173</v>
      </c>
      <c r="N817" s="3" t="s">
        <v>737</v>
      </c>
      <c r="O817" s="3">
        <f t="shared" si="43"/>
        <v>99.999999999999986</v>
      </c>
      <c r="R817" t="s">
        <v>1425</v>
      </c>
      <c r="T817" s="3"/>
      <c r="U817" s="3"/>
    </row>
    <row r="818" spans="1:21" x14ac:dyDescent="0.15">
      <c r="A818">
        <f t="shared" si="45"/>
        <v>148</v>
      </c>
      <c r="B818" s="18" t="s">
        <v>952</v>
      </c>
      <c r="C818" s="3">
        <v>99.58</v>
      </c>
      <c r="E818" s="3" t="s">
        <v>2173</v>
      </c>
      <c r="F818" s="3" t="s">
        <v>2173</v>
      </c>
      <c r="G818" s="3" t="s">
        <v>2173</v>
      </c>
      <c r="H818" s="3">
        <v>0.42</v>
      </c>
      <c r="I818" s="22" t="s">
        <v>2173</v>
      </c>
      <c r="J818" s="22" t="s">
        <v>2173</v>
      </c>
      <c r="K818" s="11">
        <v>0.42</v>
      </c>
      <c r="L818" s="22" t="s">
        <v>2173</v>
      </c>
      <c r="M818" s="3" t="s">
        <v>2173</v>
      </c>
      <c r="N818" s="3" t="s">
        <v>737</v>
      </c>
      <c r="O818" s="3">
        <f t="shared" si="43"/>
        <v>100.42</v>
      </c>
      <c r="R818" t="s">
        <v>1427</v>
      </c>
      <c r="S818" s="8" t="s">
        <v>1426</v>
      </c>
      <c r="T818" s="3"/>
      <c r="U818" s="3"/>
    </row>
    <row r="819" spans="1:21" x14ac:dyDescent="0.15">
      <c r="A819">
        <f t="shared" si="45"/>
        <v>149</v>
      </c>
      <c r="B819" s="18" t="s">
        <v>969</v>
      </c>
      <c r="C819" s="3">
        <v>85.19</v>
      </c>
      <c r="D819" s="3">
        <v>13.22</v>
      </c>
      <c r="E819" s="3" t="s">
        <v>2173</v>
      </c>
      <c r="F819" s="3">
        <v>0.7</v>
      </c>
      <c r="G819" s="3">
        <v>0.16</v>
      </c>
      <c r="H819" s="3">
        <v>0.19</v>
      </c>
      <c r="I819" s="22" t="s">
        <v>2173</v>
      </c>
      <c r="J819" s="22" t="s">
        <v>2173</v>
      </c>
      <c r="K819" s="22">
        <v>0.54</v>
      </c>
      <c r="L819" s="22" t="s">
        <v>2173</v>
      </c>
      <c r="M819" s="3" t="s">
        <v>2173</v>
      </c>
      <c r="N819" s="3" t="s">
        <v>737</v>
      </c>
      <c r="O819" s="3">
        <f t="shared" si="43"/>
        <v>100</v>
      </c>
      <c r="R819" t="s">
        <v>1428</v>
      </c>
      <c r="T819" s="3"/>
      <c r="U819" s="3"/>
    </row>
    <row r="820" spans="1:21" x14ac:dyDescent="0.15">
      <c r="A820">
        <f t="shared" si="45"/>
        <v>150</v>
      </c>
      <c r="B820" s="18" t="s">
        <v>953</v>
      </c>
      <c r="C820" s="3">
        <v>86.29</v>
      </c>
      <c r="D820" s="3">
        <v>11.95</v>
      </c>
      <c r="E820" s="3" t="s">
        <v>2173</v>
      </c>
      <c r="F820" s="3">
        <v>0.72</v>
      </c>
      <c r="G820" s="3">
        <v>0.32</v>
      </c>
      <c r="H820" s="3">
        <v>0.31</v>
      </c>
      <c r="I820" s="22" t="s">
        <v>2173</v>
      </c>
      <c r="J820" s="22" t="s">
        <v>2173</v>
      </c>
      <c r="K820" s="22">
        <v>0.41</v>
      </c>
      <c r="L820" s="22" t="s">
        <v>2173</v>
      </c>
      <c r="M820" s="3" t="s">
        <v>2173</v>
      </c>
      <c r="N820" s="3" t="s">
        <v>737</v>
      </c>
      <c r="O820" s="3">
        <f t="shared" si="43"/>
        <v>100</v>
      </c>
      <c r="R820" t="s">
        <v>1430</v>
      </c>
      <c r="S820" s="8" t="s">
        <v>1429</v>
      </c>
      <c r="T820" s="3"/>
      <c r="U820" s="3"/>
    </row>
    <row r="821" spans="1:21" x14ac:dyDescent="0.15">
      <c r="A821">
        <f t="shared" si="45"/>
        <v>151</v>
      </c>
      <c r="B821" s="18" t="s">
        <v>954</v>
      </c>
      <c r="C821" s="3">
        <v>89.14</v>
      </c>
      <c r="D821" s="3">
        <v>9.9</v>
      </c>
      <c r="E821" s="3" t="s">
        <v>2173</v>
      </c>
      <c r="F821" s="3">
        <v>0.38</v>
      </c>
      <c r="G821" s="3">
        <v>0.11</v>
      </c>
      <c r="H821" s="3">
        <v>0.13</v>
      </c>
      <c r="I821" s="22" t="s">
        <v>2173</v>
      </c>
      <c r="J821" s="22" t="s">
        <v>2173</v>
      </c>
      <c r="K821" s="22">
        <v>0.34</v>
      </c>
      <c r="L821" s="22" t="s">
        <v>2173</v>
      </c>
      <c r="M821" s="3" t="s">
        <v>2173</v>
      </c>
      <c r="N821" s="3" t="s">
        <v>737</v>
      </c>
      <c r="O821" s="3">
        <f t="shared" si="43"/>
        <v>100</v>
      </c>
      <c r="R821" t="s">
        <v>1431</v>
      </c>
      <c r="T821" s="14"/>
      <c r="U821" s="3"/>
    </row>
    <row r="822" spans="1:21" x14ac:dyDescent="0.15">
      <c r="A822">
        <f t="shared" si="45"/>
        <v>152</v>
      </c>
      <c r="B822" s="18" t="s">
        <v>955</v>
      </c>
      <c r="C822" s="3">
        <v>87.26</v>
      </c>
      <c r="D822" s="3">
        <v>11.61</v>
      </c>
      <c r="E822" s="3" t="s">
        <v>2173</v>
      </c>
      <c r="F822" s="3">
        <v>0.49</v>
      </c>
      <c r="G822" s="3">
        <v>0.1</v>
      </c>
      <c r="H822" s="3">
        <v>0.15</v>
      </c>
      <c r="I822" s="22" t="s">
        <v>2173</v>
      </c>
      <c r="J822" s="22" t="s">
        <v>2173</v>
      </c>
      <c r="K822" s="22">
        <v>0.39</v>
      </c>
      <c r="L822" s="22" t="s">
        <v>2173</v>
      </c>
      <c r="M822" s="3" t="s">
        <v>2173</v>
      </c>
      <c r="N822" s="3" t="s">
        <v>737</v>
      </c>
      <c r="O822" s="3">
        <f t="shared" si="43"/>
        <v>100</v>
      </c>
      <c r="R822" t="s">
        <v>1432</v>
      </c>
      <c r="T822" s="3"/>
      <c r="U822" s="3"/>
    </row>
    <row r="823" spans="1:21" x14ac:dyDescent="0.15">
      <c r="A823">
        <f t="shared" si="45"/>
        <v>153</v>
      </c>
      <c r="B823" s="18" t="s">
        <v>956</v>
      </c>
      <c r="C823" s="3">
        <v>88.86</v>
      </c>
      <c r="D823" s="3">
        <v>8.85</v>
      </c>
      <c r="E823" s="3" t="s">
        <v>2173</v>
      </c>
      <c r="F823" s="3">
        <v>0.93</v>
      </c>
      <c r="G823" s="3">
        <v>0.46</v>
      </c>
      <c r="H823" s="3">
        <v>0.21</v>
      </c>
      <c r="I823" s="22" t="s">
        <v>2173</v>
      </c>
      <c r="J823" s="22" t="s">
        <v>2173</v>
      </c>
      <c r="K823" s="22">
        <v>0.69</v>
      </c>
      <c r="L823" s="22" t="s">
        <v>2173</v>
      </c>
      <c r="M823" s="3" t="s">
        <v>2173</v>
      </c>
      <c r="N823" s="3" t="s">
        <v>737</v>
      </c>
      <c r="O823" s="3">
        <f t="shared" si="43"/>
        <v>99.999999999999986</v>
      </c>
      <c r="R823" t="s">
        <v>1433</v>
      </c>
      <c r="T823" s="3"/>
      <c r="U823" s="3"/>
    </row>
    <row r="824" spans="1:21" x14ac:dyDescent="0.15">
      <c r="A824">
        <f t="shared" si="45"/>
        <v>154</v>
      </c>
      <c r="B824" s="18" t="s">
        <v>957</v>
      </c>
      <c r="C824" s="3">
        <v>89.32</v>
      </c>
      <c r="D824" s="11">
        <v>10.199999999999999</v>
      </c>
      <c r="E824" s="3" t="s">
        <v>2173</v>
      </c>
      <c r="F824" s="3" t="s">
        <v>2173</v>
      </c>
      <c r="G824" s="3">
        <v>0.04</v>
      </c>
      <c r="H824" s="3">
        <v>0.14000000000000001</v>
      </c>
      <c r="I824" s="22" t="s">
        <v>2173</v>
      </c>
      <c r="J824" s="22" t="s">
        <v>2173</v>
      </c>
      <c r="K824" s="22">
        <v>0.22</v>
      </c>
      <c r="L824" s="22" t="s">
        <v>2173</v>
      </c>
      <c r="M824" s="3" t="s">
        <v>2173</v>
      </c>
      <c r="N824" s="3" t="s">
        <v>737</v>
      </c>
      <c r="O824" s="3">
        <f t="shared" si="43"/>
        <v>99.92</v>
      </c>
      <c r="R824" t="s">
        <v>1435</v>
      </c>
      <c r="S824" s="8" t="s">
        <v>1434</v>
      </c>
      <c r="T824" s="3"/>
      <c r="U824" s="3"/>
    </row>
    <row r="825" spans="1:21" x14ac:dyDescent="0.15">
      <c r="A825">
        <f t="shared" si="45"/>
        <v>155</v>
      </c>
      <c r="B825" s="18" t="s">
        <v>958</v>
      </c>
      <c r="C825" s="3">
        <v>87.97</v>
      </c>
      <c r="D825" s="3">
        <v>9.56</v>
      </c>
      <c r="E825" s="3" t="s">
        <v>2173</v>
      </c>
      <c r="F825" s="3">
        <v>1.66</v>
      </c>
      <c r="G825" s="3">
        <v>0.22</v>
      </c>
      <c r="H825" s="3">
        <v>0.13</v>
      </c>
      <c r="I825" s="22" t="s">
        <v>2173</v>
      </c>
      <c r="J825" s="22" t="s">
        <v>2173</v>
      </c>
      <c r="K825" s="22">
        <v>0.46</v>
      </c>
      <c r="L825" s="22" t="s">
        <v>2173</v>
      </c>
      <c r="M825" s="3" t="s">
        <v>2173</v>
      </c>
      <c r="N825" s="3" t="s">
        <v>737</v>
      </c>
      <c r="O825" s="3">
        <f t="shared" si="43"/>
        <v>99.999999999999986</v>
      </c>
      <c r="R825" t="s">
        <v>1436</v>
      </c>
      <c r="T825" s="14"/>
      <c r="U825" s="3"/>
    </row>
    <row r="826" spans="1:21" x14ac:dyDescent="0.15">
      <c r="A826">
        <f t="shared" si="45"/>
        <v>156</v>
      </c>
      <c r="B826" s="18" t="s">
        <v>959</v>
      </c>
      <c r="C826" s="3">
        <v>88.2</v>
      </c>
      <c r="D826" s="3">
        <v>10.09</v>
      </c>
      <c r="E826" s="3" t="s">
        <v>2173</v>
      </c>
      <c r="F826" s="3">
        <v>1.1599999999999999</v>
      </c>
      <c r="G826" s="3">
        <v>0.06</v>
      </c>
      <c r="H826" s="3">
        <v>0.08</v>
      </c>
      <c r="I826" s="22" t="s">
        <v>2173</v>
      </c>
      <c r="J826" s="22" t="s">
        <v>2173</v>
      </c>
      <c r="K826" s="22" t="s">
        <v>2173</v>
      </c>
      <c r="L826" s="22">
        <v>0.41</v>
      </c>
      <c r="M826" s="3" t="s">
        <v>2173</v>
      </c>
      <c r="N826" s="3" t="s">
        <v>737</v>
      </c>
      <c r="O826" s="3">
        <f t="shared" si="43"/>
        <v>100</v>
      </c>
      <c r="R826" t="s">
        <v>1437</v>
      </c>
      <c r="T826" s="14"/>
      <c r="U826" s="3"/>
    </row>
    <row r="827" spans="1:21" x14ac:dyDescent="0.15">
      <c r="A827">
        <f t="shared" si="45"/>
        <v>157</v>
      </c>
      <c r="B827" s="18" t="s">
        <v>960</v>
      </c>
      <c r="C827" s="3">
        <v>87.39</v>
      </c>
      <c r="D827" s="3">
        <v>11.05</v>
      </c>
      <c r="E827" s="3" t="s">
        <v>2173</v>
      </c>
      <c r="F827" s="3">
        <v>0.61</v>
      </c>
      <c r="G827" s="3">
        <v>0.13</v>
      </c>
      <c r="H827" s="3">
        <v>0.19</v>
      </c>
      <c r="I827" s="22" t="s">
        <v>2173</v>
      </c>
      <c r="J827" s="22" t="s">
        <v>2173</v>
      </c>
      <c r="K827" s="22">
        <v>0.63</v>
      </c>
      <c r="L827" s="22" t="s">
        <v>2173</v>
      </c>
      <c r="M827" s="3" t="s">
        <v>2173</v>
      </c>
      <c r="N827" s="3" t="s">
        <v>737</v>
      </c>
      <c r="O827" s="3">
        <f t="shared" si="43"/>
        <v>99.999999999999986</v>
      </c>
      <c r="R827" t="s">
        <v>1438</v>
      </c>
      <c r="T827" s="14"/>
      <c r="U827" s="3"/>
    </row>
    <row r="828" spans="1:21" x14ac:dyDescent="0.15">
      <c r="A828">
        <f t="shared" si="45"/>
        <v>158</v>
      </c>
      <c r="B828" s="8" t="s">
        <v>970</v>
      </c>
      <c r="C828" s="3">
        <v>84.28</v>
      </c>
      <c r="D828" s="3">
        <v>15.72</v>
      </c>
      <c r="E828" s="3" t="s">
        <v>2173</v>
      </c>
      <c r="F828" s="3" t="s">
        <v>1111</v>
      </c>
      <c r="G828" s="3" t="s">
        <v>1111</v>
      </c>
      <c r="H828" s="3" t="s">
        <v>1111</v>
      </c>
      <c r="I828" s="22" t="s">
        <v>2173</v>
      </c>
      <c r="J828" s="22" t="s">
        <v>2173</v>
      </c>
      <c r="K828" s="22" t="s">
        <v>1111</v>
      </c>
      <c r="L828" s="22" t="s">
        <v>2173</v>
      </c>
      <c r="M828" s="3" t="s">
        <v>1111</v>
      </c>
      <c r="N828" s="3" t="s">
        <v>1112</v>
      </c>
      <c r="O828" s="3">
        <f t="shared" si="43"/>
        <v>100</v>
      </c>
      <c r="T828" s="3"/>
      <c r="U828" s="3"/>
    </row>
    <row r="829" spans="1:21" ht="14" x14ac:dyDescent="0.15">
      <c r="A829" s="6">
        <f t="shared" si="45"/>
        <v>159</v>
      </c>
      <c r="B829" s="8" t="s">
        <v>967</v>
      </c>
      <c r="C829" s="3">
        <v>86.8</v>
      </c>
      <c r="D829" s="3">
        <v>11.79</v>
      </c>
      <c r="E829" s="3" t="s">
        <v>2173</v>
      </c>
      <c r="F829" s="3">
        <v>0.97</v>
      </c>
      <c r="G829" s="3">
        <v>0.13</v>
      </c>
      <c r="H829" s="7" t="s">
        <v>1111</v>
      </c>
      <c r="I829" s="22" t="s">
        <v>2173</v>
      </c>
      <c r="J829" s="22" t="s">
        <v>2173</v>
      </c>
      <c r="K829" s="22">
        <v>0.31</v>
      </c>
      <c r="L829" s="22" t="s">
        <v>2173</v>
      </c>
      <c r="M829" s="3" t="s">
        <v>2173</v>
      </c>
      <c r="N829" s="3" t="s">
        <v>1112</v>
      </c>
      <c r="O829" s="3">
        <f t="shared" si="43"/>
        <v>100</v>
      </c>
      <c r="T829" s="14"/>
      <c r="U829" s="3"/>
    </row>
    <row r="830" spans="1:21" x14ac:dyDescent="0.15">
      <c r="A830">
        <f t="shared" si="45"/>
        <v>160</v>
      </c>
      <c r="B830" s="18" t="s">
        <v>971</v>
      </c>
      <c r="C830" s="3">
        <v>85.72</v>
      </c>
      <c r="D830" s="3">
        <v>13.31</v>
      </c>
      <c r="E830" s="3" t="s">
        <v>2173</v>
      </c>
      <c r="F830" s="3" t="s">
        <v>1111</v>
      </c>
      <c r="G830" s="3" t="s">
        <v>2173</v>
      </c>
      <c r="H830" s="3">
        <v>7.0000000000000007E-2</v>
      </c>
      <c r="I830" s="22" t="s">
        <v>2173</v>
      </c>
      <c r="J830" s="22" t="s">
        <v>2173</v>
      </c>
      <c r="K830" s="22">
        <v>0.9</v>
      </c>
      <c r="L830" s="22" t="s">
        <v>2173</v>
      </c>
      <c r="M830" s="3" t="s">
        <v>2173</v>
      </c>
      <c r="N830" s="3" t="s">
        <v>1112</v>
      </c>
      <c r="O830" s="3">
        <f t="shared" si="43"/>
        <v>100</v>
      </c>
      <c r="T830" s="3"/>
      <c r="U830" s="3"/>
    </row>
    <row r="831" spans="1:21" x14ac:dyDescent="0.15">
      <c r="A831">
        <f t="shared" si="45"/>
        <v>161</v>
      </c>
      <c r="B831" s="18" t="s">
        <v>961</v>
      </c>
      <c r="C831" s="3">
        <v>84.22</v>
      </c>
      <c r="D831" s="3">
        <v>12.61</v>
      </c>
      <c r="E831" s="3" t="s">
        <v>2173</v>
      </c>
      <c r="F831" s="3">
        <v>1.22</v>
      </c>
      <c r="G831" s="3" t="s">
        <v>2173</v>
      </c>
      <c r="H831" s="3">
        <v>1.01</v>
      </c>
      <c r="I831" s="22" t="s">
        <v>1111</v>
      </c>
      <c r="J831" s="22" t="s">
        <v>2173</v>
      </c>
      <c r="K831" s="22">
        <v>0.83</v>
      </c>
      <c r="L831" s="22" t="s">
        <v>1111</v>
      </c>
      <c r="M831" s="3">
        <v>0.11</v>
      </c>
      <c r="N831" s="3" t="s">
        <v>1112</v>
      </c>
      <c r="O831" s="3">
        <f t="shared" si="43"/>
        <v>100</v>
      </c>
      <c r="T831" s="3"/>
      <c r="U831" s="3"/>
    </row>
    <row r="832" spans="1:21" x14ac:dyDescent="0.15">
      <c r="A832">
        <f t="shared" si="45"/>
        <v>162</v>
      </c>
      <c r="B832" s="18" t="s">
        <v>962</v>
      </c>
      <c r="C832" s="3">
        <v>87.34</v>
      </c>
      <c r="D832" s="3">
        <v>8.19</v>
      </c>
      <c r="E832" s="3" t="s">
        <v>2173</v>
      </c>
      <c r="F832" s="3">
        <v>4.47</v>
      </c>
      <c r="G832" s="3" t="s">
        <v>2173</v>
      </c>
      <c r="H832" s="3" t="s">
        <v>1111</v>
      </c>
      <c r="I832" s="22" t="s">
        <v>2173</v>
      </c>
      <c r="J832" s="22" t="s">
        <v>2173</v>
      </c>
      <c r="K832" s="22" t="s">
        <v>1111</v>
      </c>
      <c r="L832" s="11" t="s">
        <v>1111</v>
      </c>
      <c r="M832" s="3" t="s">
        <v>2173</v>
      </c>
      <c r="N832" s="3" t="s">
        <v>1071</v>
      </c>
      <c r="O832" s="3">
        <f t="shared" si="43"/>
        <v>100</v>
      </c>
      <c r="R832" s="13" t="s">
        <v>340</v>
      </c>
      <c r="S832" s="17" t="s">
        <v>341</v>
      </c>
      <c r="T832" s="3"/>
      <c r="U832" s="3"/>
    </row>
    <row r="833" spans="1:21" x14ac:dyDescent="0.15">
      <c r="A833">
        <f t="shared" si="45"/>
        <v>163</v>
      </c>
      <c r="B833" s="18" t="s">
        <v>963</v>
      </c>
      <c r="C833" s="3">
        <v>91.05</v>
      </c>
      <c r="D833" s="3">
        <v>8.27</v>
      </c>
      <c r="E833" s="3" t="s">
        <v>2173</v>
      </c>
      <c r="F833" s="11">
        <v>0.01</v>
      </c>
      <c r="G833" s="3" t="s">
        <v>2173</v>
      </c>
      <c r="H833" s="3">
        <v>7.0000000000000007E-2</v>
      </c>
      <c r="I833" s="22" t="s">
        <v>2173</v>
      </c>
      <c r="J833" s="22" t="s">
        <v>2173</v>
      </c>
      <c r="K833" s="22" t="s">
        <v>2173</v>
      </c>
      <c r="L833" s="22" t="s">
        <v>2173</v>
      </c>
      <c r="M833" s="3" t="s">
        <v>2173</v>
      </c>
      <c r="N833" s="3" t="s">
        <v>1071</v>
      </c>
      <c r="O833" s="3">
        <f t="shared" si="43"/>
        <v>99.399999999999991</v>
      </c>
      <c r="R833" s="13" t="s">
        <v>340</v>
      </c>
      <c r="S833" s="17" t="s">
        <v>342</v>
      </c>
      <c r="T833" s="14"/>
      <c r="U833" s="3"/>
    </row>
    <row r="834" spans="1:21" x14ac:dyDescent="0.15">
      <c r="A834">
        <f t="shared" si="45"/>
        <v>164</v>
      </c>
      <c r="B834" s="18" t="s">
        <v>964</v>
      </c>
      <c r="C834" s="3">
        <v>92.51</v>
      </c>
      <c r="D834" s="3">
        <v>6.08</v>
      </c>
      <c r="E834" s="3" t="s">
        <v>2173</v>
      </c>
      <c r="F834" s="3" t="s">
        <v>2173</v>
      </c>
      <c r="G834" s="3" t="s">
        <v>2173</v>
      </c>
      <c r="H834" s="3">
        <v>0.51</v>
      </c>
      <c r="I834" s="22" t="s">
        <v>2173</v>
      </c>
      <c r="J834" s="34">
        <v>0.41</v>
      </c>
      <c r="K834" s="22" t="s">
        <v>2173</v>
      </c>
      <c r="L834" s="22" t="s">
        <v>2173</v>
      </c>
      <c r="M834" s="3">
        <v>0.41</v>
      </c>
      <c r="N834" s="3" t="s">
        <v>1072</v>
      </c>
      <c r="O834" s="3">
        <f t="shared" si="43"/>
        <v>99.92</v>
      </c>
      <c r="R834" t="s">
        <v>922</v>
      </c>
      <c r="S834" s="8" t="s">
        <v>923</v>
      </c>
      <c r="T834" s="14"/>
      <c r="U834" s="3"/>
    </row>
    <row r="835" spans="1:21" x14ac:dyDescent="0.15">
      <c r="A835">
        <f t="shared" si="45"/>
        <v>165</v>
      </c>
      <c r="B835" s="18" t="s">
        <v>965</v>
      </c>
      <c r="C835" s="3">
        <v>87.54</v>
      </c>
      <c r="D835" s="3">
        <v>12.46</v>
      </c>
      <c r="E835" s="3" t="s">
        <v>2173</v>
      </c>
      <c r="F835" s="3" t="s">
        <v>1111</v>
      </c>
      <c r="G835" s="3" t="s">
        <v>2173</v>
      </c>
      <c r="H835" s="3" t="s">
        <v>1111</v>
      </c>
      <c r="I835" s="22" t="s">
        <v>2173</v>
      </c>
      <c r="J835" s="22" t="s">
        <v>2173</v>
      </c>
      <c r="K835" s="22" t="s">
        <v>2173</v>
      </c>
      <c r="L835" s="22" t="s">
        <v>2173</v>
      </c>
      <c r="M835" s="3" t="s">
        <v>2173</v>
      </c>
      <c r="N835" s="3" t="s">
        <v>1073</v>
      </c>
      <c r="O835" s="3">
        <f t="shared" si="43"/>
        <v>100</v>
      </c>
      <c r="R835" s="13" t="s">
        <v>343</v>
      </c>
      <c r="T835" s="3"/>
      <c r="U835" s="3"/>
    </row>
    <row r="836" spans="1:21" x14ac:dyDescent="0.15">
      <c r="A836">
        <f t="shared" si="45"/>
        <v>166</v>
      </c>
      <c r="B836" s="18" t="s">
        <v>972</v>
      </c>
      <c r="C836" s="3">
        <v>86.62</v>
      </c>
      <c r="D836" s="3">
        <v>13.38</v>
      </c>
      <c r="E836" s="3" t="s">
        <v>2173</v>
      </c>
      <c r="F836" s="3" t="s">
        <v>1111</v>
      </c>
      <c r="G836" s="3" t="s">
        <v>2173</v>
      </c>
      <c r="H836" s="3" t="s">
        <v>1111</v>
      </c>
      <c r="I836" s="22" t="s">
        <v>2173</v>
      </c>
      <c r="J836" s="22" t="s">
        <v>2173</v>
      </c>
      <c r="K836" s="22" t="s">
        <v>2173</v>
      </c>
      <c r="L836" s="22" t="s">
        <v>2173</v>
      </c>
      <c r="M836" s="3" t="s">
        <v>2173</v>
      </c>
      <c r="N836" s="3" t="s">
        <v>1073</v>
      </c>
      <c r="O836" s="3">
        <f t="shared" si="43"/>
        <v>100</v>
      </c>
      <c r="R836" s="13" t="s">
        <v>343</v>
      </c>
      <c r="T836" s="3"/>
      <c r="U836" s="3"/>
    </row>
    <row r="837" spans="1:21" x14ac:dyDescent="0.15">
      <c r="A837">
        <f t="shared" si="45"/>
        <v>167</v>
      </c>
      <c r="B837" s="18" t="s">
        <v>966</v>
      </c>
      <c r="C837" s="3">
        <v>85.89</v>
      </c>
      <c r="D837" s="3">
        <v>14.11</v>
      </c>
      <c r="E837" s="3" t="s">
        <v>2173</v>
      </c>
      <c r="F837" s="3" t="s">
        <v>1111</v>
      </c>
      <c r="G837" s="3" t="s">
        <v>2173</v>
      </c>
      <c r="H837" s="3" t="s">
        <v>1111</v>
      </c>
      <c r="I837" s="22" t="s">
        <v>2173</v>
      </c>
      <c r="J837" s="22" t="s">
        <v>2173</v>
      </c>
      <c r="K837" s="22" t="s">
        <v>2173</v>
      </c>
      <c r="L837" s="22" t="s">
        <v>2173</v>
      </c>
      <c r="M837" s="3" t="s">
        <v>2173</v>
      </c>
      <c r="N837" s="3" t="s">
        <v>1073</v>
      </c>
      <c r="O837" s="3">
        <f t="shared" si="43"/>
        <v>100</v>
      </c>
      <c r="R837" s="13" t="s">
        <v>343</v>
      </c>
      <c r="T837" s="3"/>
      <c r="U837" s="3"/>
    </row>
    <row r="838" spans="1:21" x14ac:dyDescent="0.15">
      <c r="A838">
        <f t="shared" si="45"/>
        <v>168</v>
      </c>
      <c r="B838" s="8" t="s">
        <v>2071</v>
      </c>
      <c r="I838" s="22"/>
      <c r="J838" s="22"/>
      <c r="K838" s="22"/>
      <c r="L838" s="22"/>
      <c r="R838" s="13"/>
      <c r="T838" s="3"/>
      <c r="U838" s="3"/>
    </row>
    <row r="839" spans="1:21" x14ac:dyDescent="0.15">
      <c r="A839" s="13" t="s">
        <v>2078</v>
      </c>
      <c r="I839" s="22"/>
      <c r="J839" s="22"/>
      <c r="K839" s="22"/>
      <c r="L839" s="22"/>
      <c r="R839" s="13"/>
      <c r="T839" s="3"/>
      <c r="U839" s="3"/>
    </row>
    <row r="840" spans="1:21" x14ac:dyDescent="0.15">
      <c r="A840">
        <f>A838+1</f>
        <v>169</v>
      </c>
      <c r="B840" s="8" t="s">
        <v>2072</v>
      </c>
      <c r="C840" s="3">
        <v>87.61</v>
      </c>
      <c r="D840" s="11">
        <v>12.39</v>
      </c>
      <c r="E840" s="3" t="s">
        <v>2173</v>
      </c>
      <c r="F840" s="3" t="s">
        <v>1111</v>
      </c>
      <c r="G840" s="3" t="s">
        <v>2173</v>
      </c>
      <c r="H840" s="3" t="s">
        <v>1111</v>
      </c>
      <c r="I840" s="22" t="s">
        <v>2173</v>
      </c>
      <c r="J840" s="22" t="s">
        <v>2173</v>
      </c>
      <c r="K840" s="22" t="s">
        <v>2173</v>
      </c>
      <c r="L840" s="22" t="s">
        <v>2173</v>
      </c>
      <c r="M840" s="3" t="s">
        <v>2173</v>
      </c>
      <c r="N840" s="3" t="s">
        <v>1073</v>
      </c>
      <c r="O840" s="3">
        <f t="shared" ref="O840:O845" si="46">SUM(C840:M840)</f>
        <v>100</v>
      </c>
      <c r="R840" s="13" t="s">
        <v>343</v>
      </c>
      <c r="S840" s="17" t="s">
        <v>344</v>
      </c>
      <c r="T840" s="3"/>
      <c r="U840" s="3"/>
    </row>
    <row r="841" spans="1:21" x14ac:dyDescent="0.15">
      <c r="A841">
        <f>A840+1</f>
        <v>170</v>
      </c>
      <c r="B841" s="8" t="s">
        <v>2073</v>
      </c>
      <c r="C841" s="3">
        <v>87.94</v>
      </c>
      <c r="D841" s="3">
        <v>12.06</v>
      </c>
      <c r="E841" s="3" t="s">
        <v>2173</v>
      </c>
      <c r="F841" s="3" t="s">
        <v>1111</v>
      </c>
      <c r="G841" s="3" t="s">
        <v>2173</v>
      </c>
      <c r="H841" s="3" t="s">
        <v>1111</v>
      </c>
      <c r="I841" s="22" t="s">
        <v>2173</v>
      </c>
      <c r="J841" s="22" t="s">
        <v>2173</v>
      </c>
      <c r="K841" s="22" t="s">
        <v>2173</v>
      </c>
      <c r="L841" s="22" t="s">
        <v>2173</v>
      </c>
      <c r="M841" s="3" t="s">
        <v>2173</v>
      </c>
      <c r="N841" s="14" t="s">
        <v>1073</v>
      </c>
      <c r="O841" s="3">
        <f t="shared" si="46"/>
        <v>100</v>
      </c>
      <c r="R841" s="13" t="s">
        <v>343</v>
      </c>
      <c r="T841" s="3"/>
      <c r="U841" s="3"/>
    </row>
    <row r="842" spans="1:21" x14ac:dyDescent="0.15">
      <c r="A842">
        <f>A841+1</f>
        <v>171</v>
      </c>
      <c r="B842" s="8" t="s">
        <v>2074</v>
      </c>
      <c r="C842" s="3">
        <v>89.92</v>
      </c>
      <c r="D842" s="3">
        <v>9.02</v>
      </c>
      <c r="E842" s="3" t="s">
        <v>2173</v>
      </c>
      <c r="F842" s="3" t="s">
        <v>1111</v>
      </c>
      <c r="G842" s="3">
        <v>0.14000000000000001</v>
      </c>
      <c r="H842" s="3">
        <v>0.06</v>
      </c>
      <c r="I842" s="22" t="s">
        <v>2173</v>
      </c>
      <c r="J842" s="11">
        <v>0.14000000000000001</v>
      </c>
      <c r="K842" s="11" t="s">
        <v>2173</v>
      </c>
      <c r="L842" s="22" t="s">
        <v>2173</v>
      </c>
      <c r="M842" s="11">
        <v>0.14000000000000001</v>
      </c>
      <c r="N842" s="3" t="s">
        <v>2106</v>
      </c>
      <c r="O842" s="3">
        <f t="shared" si="46"/>
        <v>99.42</v>
      </c>
      <c r="R842" s="13" t="s">
        <v>353</v>
      </c>
      <c r="S842" s="17" t="s">
        <v>354</v>
      </c>
      <c r="T842" s="3"/>
      <c r="U842" s="3"/>
    </row>
    <row r="843" spans="1:21" x14ac:dyDescent="0.15">
      <c r="A843" t="s">
        <v>2075</v>
      </c>
      <c r="C843" s="3">
        <v>88.02</v>
      </c>
      <c r="D843" s="3">
        <v>8.6300000000000008</v>
      </c>
      <c r="E843" s="3" t="s">
        <v>2173</v>
      </c>
      <c r="F843" s="3">
        <v>3.12</v>
      </c>
      <c r="G843" s="3" t="s">
        <v>2173</v>
      </c>
      <c r="H843" s="3">
        <v>0.11</v>
      </c>
      <c r="I843" s="22" t="s">
        <v>2173</v>
      </c>
      <c r="J843" s="22" t="s">
        <v>2173</v>
      </c>
      <c r="K843" s="22">
        <v>0.12</v>
      </c>
      <c r="L843" s="11">
        <v>0.12</v>
      </c>
      <c r="M843" s="3" t="s">
        <v>2173</v>
      </c>
      <c r="N843" s="3" t="s">
        <v>737</v>
      </c>
      <c r="O843" s="3">
        <f t="shared" si="46"/>
        <v>100.12</v>
      </c>
      <c r="R843" t="s">
        <v>1439</v>
      </c>
      <c r="S843" s="8" t="s">
        <v>1440</v>
      </c>
      <c r="T843" s="3"/>
      <c r="U843" s="3"/>
    </row>
    <row r="844" spans="1:21" x14ac:dyDescent="0.15">
      <c r="A844">
        <f>A842+1</f>
        <v>172</v>
      </c>
      <c r="B844" s="17" t="s">
        <v>2079</v>
      </c>
      <c r="C844" s="3">
        <v>95.62</v>
      </c>
      <c r="D844" s="3">
        <v>3.51</v>
      </c>
      <c r="E844" s="3" t="s">
        <v>2173</v>
      </c>
      <c r="F844" s="3">
        <v>0.39</v>
      </c>
      <c r="G844" s="3" t="s">
        <v>2173</v>
      </c>
      <c r="H844" s="3">
        <v>0.18</v>
      </c>
      <c r="I844" s="22" t="s">
        <v>2173</v>
      </c>
      <c r="J844" s="22" t="s">
        <v>2173</v>
      </c>
      <c r="K844" s="22">
        <v>0.3</v>
      </c>
      <c r="L844" s="11">
        <v>0.3</v>
      </c>
      <c r="M844" s="3" t="s">
        <v>2173</v>
      </c>
      <c r="N844" s="3" t="s">
        <v>737</v>
      </c>
      <c r="O844" s="3">
        <f t="shared" si="46"/>
        <v>100.30000000000001</v>
      </c>
      <c r="R844" t="s">
        <v>1441</v>
      </c>
      <c r="S844" s="8" t="s">
        <v>1440</v>
      </c>
      <c r="T844" s="3"/>
      <c r="U844" s="3"/>
    </row>
    <row r="845" spans="1:21" x14ac:dyDescent="0.15">
      <c r="A845">
        <f>A844+1</f>
        <v>173</v>
      </c>
      <c r="B845" s="17" t="s">
        <v>2080</v>
      </c>
      <c r="C845" s="3">
        <v>92.79</v>
      </c>
      <c r="D845" s="3">
        <v>6.78</v>
      </c>
      <c r="E845" s="3" t="s">
        <v>2173</v>
      </c>
      <c r="F845" s="3" t="s">
        <v>2173</v>
      </c>
      <c r="H845" s="3" t="s">
        <v>2173</v>
      </c>
      <c r="I845" s="22" t="s">
        <v>2173</v>
      </c>
      <c r="J845" s="22" t="s">
        <v>2173</v>
      </c>
      <c r="K845" s="22">
        <v>0.43</v>
      </c>
      <c r="L845" s="11">
        <v>0.43</v>
      </c>
      <c r="M845" s="3" t="s">
        <v>2173</v>
      </c>
      <c r="N845" s="3" t="s">
        <v>2107</v>
      </c>
      <c r="O845" s="3">
        <f t="shared" si="46"/>
        <v>100.43000000000002</v>
      </c>
      <c r="R845" t="s">
        <v>1711</v>
      </c>
      <c r="S845" s="8" t="s">
        <v>1440</v>
      </c>
      <c r="T845" s="3"/>
      <c r="U845" s="3"/>
    </row>
    <row r="846" spans="1:21" x14ac:dyDescent="0.15">
      <c r="A846" s="13" t="s">
        <v>2081</v>
      </c>
      <c r="I846" s="22"/>
      <c r="J846" s="22"/>
      <c r="K846" s="22"/>
      <c r="L846" s="22"/>
      <c r="T846" s="3"/>
      <c r="U846" s="3"/>
    </row>
    <row r="847" spans="1:21" x14ac:dyDescent="0.15">
      <c r="A847" s="13" t="s">
        <v>2082</v>
      </c>
      <c r="I847" s="22"/>
      <c r="J847" s="22"/>
      <c r="K847" s="22"/>
      <c r="L847" s="22"/>
      <c r="T847" s="3"/>
      <c r="U847" s="3"/>
    </row>
    <row r="848" spans="1:21" x14ac:dyDescent="0.15">
      <c r="A848">
        <f>A845+1</f>
        <v>174</v>
      </c>
      <c r="B848" s="17" t="s">
        <v>2094</v>
      </c>
      <c r="C848" s="3">
        <v>91.27</v>
      </c>
      <c r="D848" s="3">
        <v>7.75</v>
      </c>
      <c r="E848" s="3" t="s">
        <v>2173</v>
      </c>
      <c r="F848" s="3">
        <v>0.43</v>
      </c>
      <c r="G848" s="3" t="s">
        <v>2173</v>
      </c>
      <c r="H848" s="3">
        <v>0.35</v>
      </c>
      <c r="I848" s="22" t="s">
        <v>2173</v>
      </c>
      <c r="J848" s="22" t="s">
        <v>2173</v>
      </c>
      <c r="K848" s="22" t="s">
        <v>2173</v>
      </c>
      <c r="L848" s="22">
        <v>0.2</v>
      </c>
      <c r="M848" s="3" t="s">
        <v>2173</v>
      </c>
      <c r="N848" s="3" t="s">
        <v>737</v>
      </c>
      <c r="O848" s="3">
        <f t="shared" ref="O848:O911" si="47">SUM(C848:M848)</f>
        <v>100</v>
      </c>
      <c r="R848" s="8" t="s">
        <v>1442</v>
      </c>
      <c r="T848" s="3"/>
      <c r="U848" s="3"/>
    </row>
    <row r="849" spans="1:21" x14ac:dyDescent="0.15">
      <c r="A849">
        <f t="shared" ref="A849:A868" si="48">A848+1</f>
        <v>175</v>
      </c>
      <c r="B849" s="17" t="s">
        <v>2095</v>
      </c>
      <c r="C849" s="3">
        <v>86.94</v>
      </c>
      <c r="D849" s="3">
        <v>10.38</v>
      </c>
      <c r="E849" s="3" t="s">
        <v>2173</v>
      </c>
      <c r="F849" s="3">
        <v>1.1200000000000001</v>
      </c>
      <c r="G849" s="3" t="s">
        <v>2173</v>
      </c>
      <c r="H849" s="3">
        <v>0.96</v>
      </c>
      <c r="I849" s="22" t="s">
        <v>2173</v>
      </c>
      <c r="J849" s="22" t="s">
        <v>2173</v>
      </c>
      <c r="K849" s="22" t="s">
        <v>2173</v>
      </c>
      <c r="L849" s="22">
        <v>0.6</v>
      </c>
      <c r="M849" s="3" t="s">
        <v>2173</v>
      </c>
      <c r="N849" s="3" t="s">
        <v>737</v>
      </c>
      <c r="O849" s="3">
        <f t="shared" si="47"/>
        <v>99.999999999999986</v>
      </c>
      <c r="R849" s="8" t="s">
        <v>1443</v>
      </c>
      <c r="T849" s="3"/>
      <c r="U849" s="3"/>
    </row>
    <row r="850" spans="1:21" x14ac:dyDescent="0.15">
      <c r="A850">
        <f t="shared" si="48"/>
        <v>176</v>
      </c>
      <c r="B850" s="8" t="s">
        <v>2083</v>
      </c>
      <c r="C850" s="3">
        <v>98.17</v>
      </c>
      <c r="D850" s="3">
        <v>0.94</v>
      </c>
      <c r="E850" s="3" t="s">
        <v>2173</v>
      </c>
      <c r="F850" s="3" t="s">
        <v>2173</v>
      </c>
      <c r="G850" s="3" t="s">
        <v>2173</v>
      </c>
      <c r="H850" s="3">
        <v>0.89</v>
      </c>
      <c r="I850" s="22" t="s">
        <v>2173</v>
      </c>
      <c r="J850" s="22" t="s">
        <v>2173</v>
      </c>
      <c r="K850" s="22" t="s">
        <v>2173</v>
      </c>
      <c r="L850" s="22" t="s">
        <v>2173</v>
      </c>
      <c r="M850" s="3" t="s">
        <v>2173</v>
      </c>
      <c r="N850" s="3" t="s">
        <v>737</v>
      </c>
      <c r="O850" s="3">
        <f t="shared" si="47"/>
        <v>100</v>
      </c>
      <c r="R850" s="8" t="s">
        <v>1444</v>
      </c>
      <c r="T850" s="3"/>
      <c r="U850" s="3"/>
    </row>
    <row r="851" spans="1:21" x14ac:dyDescent="0.15">
      <c r="A851">
        <f t="shared" si="48"/>
        <v>177</v>
      </c>
      <c r="B851" s="17" t="s">
        <v>2096</v>
      </c>
      <c r="C851" s="3">
        <v>81.61</v>
      </c>
      <c r="D851" s="3">
        <v>17.12</v>
      </c>
      <c r="E851" s="3" t="s">
        <v>2173</v>
      </c>
      <c r="F851" s="3" t="s">
        <v>2173</v>
      </c>
      <c r="G851" s="3">
        <v>0.06</v>
      </c>
      <c r="H851" s="3">
        <v>1.21</v>
      </c>
      <c r="I851" s="22" t="s">
        <v>2173</v>
      </c>
      <c r="J851" s="22" t="s">
        <v>2173</v>
      </c>
      <c r="K851" s="22" t="s">
        <v>2173</v>
      </c>
      <c r="L851" s="22" t="s">
        <v>2173</v>
      </c>
      <c r="M851" s="3" t="s">
        <v>2173</v>
      </c>
      <c r="N851" s="3" t="s">
        <v>737</v>
      </c>
      <c r="O851" s="3">
        <f t="shared" si="47"/>
        <v>100</v>
      </c>
      <c r="R851" s="8" t="s">
        <v>1445</v>
      </c>
      <c r="T851" s="3"/>
      <c r="U851" s="3"/>
    </row>
    <row r="852" spans="1:21" x14ac:dyDescent="0.15">
      <c r="A852">
        <f t="shared" si="48"/>
        <v>178</v>
      </c>
      <c r="B852" s="8" t="s">
        <v>2084</v>
      </c>
      <c r="C852" s="3">
        <v>89.89</v>
      </c>
      <c r="D852" s="3">
        <v>9.35</v>
      </c>
      <c r="E852" s="3" t="s">
        <v>2173</v>
      </c>
      <c r="F852" s="3">
        <v>0.16</v>
      </c>
      <c r="G852" s="3" t="s">
        <v>2173</v>
      </c>
      <c r="H852" s="3">
        <v>0.14000000000000001</v>
      </c>
      <c r="I852" s="22" t="s">
        <v>2173</v>
      </c>
      <c r="J852" s="22" t="s">
        <v>2173</v>
      </c>
      <c r="K852" s="22">
        <v>0.46</v>
      </c>
      <c r="L852" s="22" t="s">
        <v>2173</v>
      </c>
      <c r="M852" s="3" t="s">
        <v>2173</v>
      </c>
      <c r="N852" s="3" t="s">
        <v>737</v>
      </c>
      <c r="O852" s="3">
        <f t="shared" si="47"/>
        <v>99.999999999999986</v>
      </c>
      <c r="R852" s="8" t="s">
        <v>1446</v>
      </c>
      <c r="T852" s="14"/>
      <c r="U852" s="3"/>
    </row>
    <row r="853" spans="1:21" x14ac:dyDescent="0.15">
      <c r="A853">
        <f t="shared" si="48"/>
        <v>179</v>
      </c>
      <c r="B853" s="17" t="s">
        <v>2097</v>
      </c>
      <c r="C853" s="3">
        <v>69.77</v>
      </c>
      <c r="D853" s="3">
        <v>7.19</v>
      </c>
      <c r="E853" s="3" t="s">
        <v>2173</v>
      </c>
      <c r="F853" s="3">
        <v>22.81</v>
      </c>
      <c r="G853" s="3" t="s">
        <v>2173</v>
      </c>
      <c r="H853" s="3">
        <v>0.1</v>
      </c>
      <c r="I853" s="22" t="s">
        <v>2173</v>
      </c>
      <c r="J853" s="22" t="s">
        <v>2173</v>
      </c>
      <c r="K853" s="22">
        <v>0.13</v>
      </c>
      <c r="L853" s="22" t="s">
        <v>2173</v>
      </c>
      <c r="M853" s="3" t="s">
        <v>2173</v>
      </c>
      <c r="N853" s="3" t="s">
        <v>737</v>
      </c>
      <c r="O853" s="3">
        <f t="shared" si="47"/>
        <v>99.999999999999986</v>
      </c>
      <c r="R853" s="8" t="s">
        <v>1447</v>
      </c>
      <c r="T853" s="3"/>
      <c r="U853" s="3"/>
    </row>
    <row r="854" spans="1:21" x14ac:dyDescent="0.15">
      <c r="A854">
        <f t="shared" si="48"/>
        <v>180</v>
      </c>
      <c r="B854" s="17" t="s">
        <v>2098</v>
      </c>
      <c r="C854" s="11">
        <v>87.14</v>
      </c>
      <c r="D854" s="3">
        <v>11.23</v>
      </c>
      <c r="E854" s="3" t="s">
        <v>2173</v>
      </c>
      <c r="F854" s="3">
        <v>0.7</v>
      </c>
      <c r="G854" s="3" t="s">
        <v>2173</v>
      </c>
      <c r="H854" s="3">
        <v>0.82</v>
      </c>
      <c r="I854" s="22" t="s">
        <v>2173</v>
      </c>
      <c r="J854" s="22" t="s">
        <v>2173</v>
      </c>
      <c r="K854" s="22">
        <v>0.11</v>
      </c>
      <c r="L854" s="22" t="s">
        <v>2173</v>
      </c>
      <c r="M854" s="3" t="s">
        <v>2173</v>
      </c>
      <c r="N854" s="3" t="s">
        <v>737</v>
      </c>
      <c r="O854" s="3">
        <f t="shared" si="47"/>
        <v>100</v>
      </c>
      <c r="R854" s="8" t="s">
        <v>1448</v>
      </c>
      <c r="S854" s="8" t="s">
        <v>1449</v>
      </c>
      <c r="T854" s="3"/>
      <c r="U854" s="3"/>
    </row>
    <row r="855" spans="1:21" x14ac:dyDescent="0.15">
      <c r="A855">
        <f t="shared" si="48"/>
        <v>181</v>
      </c>
      <c r="B855" s="17" t="s">
        <v>2100</v>
      </c>
      <c r="C855" s="3">
        <v>89.3</v>
      </c>
      <c r="D855" s="3">
        <v>6.71</v>
      </c>
      <c r="E855" s="3" t="s">
        <v>2173</v>
      </c>
      <c r="F855" s="3">
        <v>0.28000000000000003</v>
      </c>
      <c r="G855" s="3" t="s">
        <v>2173</v>
      </c>
      <c r="H855" s="3">
        <v>0.28999999999999998</v>
      </c>
      <c r="I855" s="22">
        <v>2.9</v>
      </c>
      <c r="J855" s="22" t="s">
        <v>2173</v>
      </c>
      <c r="K855" s="22">
        <v>0.52</v>
      </c>
      <c r="L855" s="22" t="s">
        <v>2173</v>
      </c>
      <c r="M855" s="3" t="s">
        <v>2173</v>
      </c>
      <c r="N855" s="3" t="s">
        <v>737</v>
      </c>
      <c r="O855" s="3">
        <f t="shared" si="47"/>
        <v>100</v>
      </c>
      <c r="R855" s="8" t="s">
        <v>1450</v>
      </c>
      <c r="T855" s="3"/>
      <c r="U855" s="3"/>
    </row>
    <row r="856" spans="1:21" x14ac:dyDescent="0.15">
      <c r="A856">
        <f t="shared" si="48"/>
        <v>182</v>
      </c>
      <c r="B856" s="17" t="s">
        <v>2099</v>
      </c>
      <c r="C856" s="3">
        <v>86.86</v>
      </c>
      <c r="D856" s="3">
        <v>12.17</v>
      </c>
      <c r="E856" s="3" t="s">
        <v>2173</v>
      </c>
      <c r="F856" s="3">
        <v>0.28999999999999998</v>
      </c>
      <c r="G856" s="3" t="s">
        <v>2173</v>
      </c>
      <c r="H856" s="3">
        <v>0.19</v>
      </c>
      <c r="I856" s="22">
        <v>0.16</v>
      </c>
      <c r="J856" s="22" t="s">
        <v>2173</v>
      </c>
      <c r="K856" s="22">
        <v>0.33</v>
      </c>
      <c r="L856" s="22" t="s">
        <v>2173</v>
      </c>
      <c r="M856" s="3" t="s">
        <v>2173</v>
      </c>
      <c r="N856" s="3" t="s">
        <v>737</v>
      </c>
      <c r="O856" s="3">
        <f t="shared" si="47"/>
        <v>100</v>
      </c>
      <c r="R856" s="8" t="s">
        <v>1451</v>
      </c>
      <c r="T856" s="3"/>
      <c r="U856" s="3"/>
    </row>
    <row r="857" spans="1:21" x14ac:dyDescent="0.15">
      <c r="A857">
        <f t="shared" si="48"/>
        <v>183</v>
      </c>
      <c r="B857" s="17" t="s">
        <v>2101</v>
      </c>
      <c r="C857" s="11">
        <v>84.68</v>
      </c>
      <c r="D857" s="3">
        <v>15.09</v>
      </c>
      <c r="E857" s="3" t="s">
        <v>2173</v>
      </c>
      <c r="F857" s="3" t="s">
        <v>2173</v>
      </c>
      <c r="G857" s="3" t="s">
        <v>2173</v>
      </c>
      <c r="H857" s="3">
        <v>0.15</v>
      </c>
      <c r="I857" s="22" t="s">
        <v>2173</v>
      </c>
      <c r="J857" s="22" t="s">
        <v>2173</v>
      </c>
      <c r="K857" s="22" t="s">
        <v>2173</v>
      </c>
      <c r="L857" s="22">
        <v>0.13</v>
      </c>
      <c r="M857" s="3" t="s">
        <v>2173</v>
      </c>
      <c r="N857" s="3" t="s">
        <v>737</v>
      </c>
      <c r="O857" s="3">
        <f t="shared" si="47"/>
        <v>100.05000000000001</v>
      </c>
      <c r="R857" s="8" t="s">
        <v>1452</v>
      </c>
      <c r="S857" s="8" t="s">
        <v>1453</v>
      </c>
      <c r="T857" s="3"/>
      <c r="U857" s="3"/>
    </row>
    <row r="858" spans="1:21" x14ac:dyDescent="0.15">
      <c r="A858">
        <f t="shared" si="48"/>
        <v>184</v>
      </c>
      <c r="B858" s="17" t="s">
        <v>2102</v>
      </c>
      <c r="C858" s="3">
        <v>85.13</v>
      </c>
      <c r="D858" s="3">
        <v>14.59</v>
      </c>
      <c r="E858" s="3" t="s">
        <v>2173</v>
      </c>
      <c r="F858" s="3" t="s">
        <v>2173</v>
      </c>
      <c r="G858" s="3">
        <v>0.04</v>
      </c>
      <c r="H858" s="3">
        <v>0.13</v>
      </c>
      <c r="I858" s="22" t="s">
        <v>2173</v>
      </c>
      <c r="J858" s="22" t="s">
        <v>2173</v>
      </c>
      <c r="K858" s="22">
        <v>0.11</v>
      </c>
      <c r="L858" s="22" t="s">
        <v>2173</v>
      </c>
      <c r="M858" s="3" t="s">
        <v>2173</v>
      </c>
      <c r="N858" s="3" t="s">
        <v>737</v>
      </c>
      <c r="O858" s="3">
        <f t="shared" si="47"/>
        <v>100</v>
      </c>
      <c r="R858" s="8" t="s">
        <v>1454</v>
      </c>
      <c r="T858" s="3"/>
      <c r="U858" s="3"/>
    </row>
    <row r="859" spans="1:21" x14ac:dyDescent="0.15">
      <c r="A859">
        <f t="shared" si="48"/>
        <v>185</v>
      </c>
      <c r="B859" s="8" t="s">
        <v>2085</v>
      </c>
      <c r="C859" s="3">
        <v>88.97</v>
      </c>
      <c r="D859" s="3">
        <v>8.0500000000000007</v>
      </c>
      <c r="E859" s="3" t="s">
        <v>2173</v>
      </c>
      <c r="F859" s="3" t="s">
        <v>2173</v>
      </c>
      <c r="G859" s="3">
        <v>0.36</v>
      </c>
      <c r="H859" s="3">
        <v>0.41</v>
      </c>
      <c r="I859" s="22" t="s">
        <v>2173</v>
      </c>
      <c r="J859" s="22" t="s">
        <v>2173</v>
      </c>
      <c r="K859" s="22">
        <v>2.21</v>
      </c>
      <c r="L859" s="22" t="s">
        <v>2173</v>
      </c>
      <c r="M859" s="3" t="s">
        <v>2173</v>
      </c>
      <c r="N859" s="3" t="s">
        <v>737</v>
      </c>
      <c r="O859" s="3">
        <f t="shared" si="47"/>
        <v>99.999999999999986</v>
      </c>
      <c r="R859" s="8" t="s">
        <v>1455</v>
      </c>
      <c r="T859" s="3"/>
      <c r="U859" s="3"/>
    </row>
    <row r="860" spans="1:21" x14ac:dyDescent="0.15">
      <c r="A860">
        <f t="shared" si="48"/>
        <v>186</v>
      </c>
      <c r="B860" s="8" t="s">
        <v>2086</v>
      </c>
      <c r="C860" s="3">
        <v>94.04</v>
      </c>
      <c r="D860" s="11">
        <v>5.05</v>
      </c>
      <c r="E860" s="3" t="s">
        <v>2173</v>
      </c>
      <c r="F860" s="3" t="s">
        <v>2173</v>
      </c>
      <c r="G860" s="3">
        <v>0.05</v>
      </c>
      <c r="H860" s="3">
        <v>0.11</v>
      </c>
      <c r="I860" s="22" t="s">
        <v>2173</v>
      </c>
      <c r="J860" s="22" t="s">
        <v>2173</v>
      </c>
      <c r="K860" s="22">
        <v>0.3</v>
      </c>
      <c r="L860" s="22" t="s">
        <v>2173</v>
      </c>
      <c r="M860" s="3" t="s">
        <v>2173</v>
      </c>
      <c r="N860" s="3" t="s">
        <v>737</v>
      </c>
      <c r="O860" s="3">
        <f t="shared" si="47"/>
        <v>99.55</v>
      </c>
      <c r="R860" s="8" t="s">
        <v>1456</v>
      </c>
      <c r="S860" s="8" t="s">
        <v>1457</v>
      </c>
      <c r="T860" s="3"/>
      <c r="U860" s="3"/>
    </row>
    <row r="861" spans="1:21" x14ac:dyDescent="0.15">
      <c r="A861">
        <f t="shared" si="48"/>
        <v>187</v>
      </c>
      <c r="B861" s="8" t="s">
        <v>2087</v>
      </c>
      <c r="C861" s="3">
        <v>88.48</v>
      </c>
      <c r="D861" s="3">
        <v>10.53</v>
      </c>
      <c r="E861" s="3" t="s">
        <v>2173</v>
      </c>
      <c r="F861" s="3">
        <v>0.27</v>
      </c>
      <c r="G861" s="3" t="s">
        <v>2173</v>
      </c>
      <c r="H861" s="3">
        <v>0.25</v>
      </c>
      <c r="I861" s="22" t="s">
        <v>2173</v>
      </c>
      <c r="J861" s="22" t="s">
        <v>2173</v>
      </c>
      <c r="K861" s="22">
        <v>0.47</v>
      </c>
      <c r="L861" s="22" t="s">
        <v>2173</v>
      </c>
      <c r="M861" s="3" t="s">
        <v>2173</v>
      </c>
      <c r="N861" s="3" t="s">
        <v>737</v>
      </c>
      <c r="O861" s="3">
        <f t="shared" si="47"/>
        <v>100</v>
      </c>
      <c r="R861" s="8" t="s">
        <v>1458</v>
      </c>
      <c r="T861" s="3"/>
      <c r="U861" s="3"/>
    </row>
    <row r="862" spans="1:21" x14ac:dyDescent="0.15">
      <c r="A862">
        <f t="shared" si="48"/>
        <v>188</v>
      </c>
      <c r="B862" s="8" t="s">
        <v>2088</v>
      </c>
      <c r="C862" s="3">
        <v>90.65</v>
      </c>
      <c r="D862" s="3">
        <v>8.33</v>
      </c>
      <c r="E862" s="3" t="s">
        <v>2173</v>
      </c>
      <c r="F862" s="3" t="s">
        <v>2173</v>
      </c>
      <c r="G862" s="3" t="s">
        <v>2173</v>
      </c>
      <c r="H862" s="3">
        <v>0.08</v>
      </c>
      <c r="I862" s="22" t="s">
        <v>2173</v>
      </c>
      <c r="J862" s="22" t="s">
        <v>2173</v>
      </c>
      <c r="K862" s="22">
        <v>0.94</v>
      </c>
      <c r="L862" s="22" t="s">
        <v>2173</v>
      </c>
      <c r="M862" s="3" t="s">
        <v>2173</v>
      </c>
      <c r="N862" s="3" t="s">
        <v>737</v>
      </c>
      <c r="O862" s="3">
        <f t="shared" si="47"/>
        <v>100</v>
      </c>
      <c r="R862" s="8" t="s">
        <v>1459</v>
      </c>
      <c r="T862" s="3"/>
      <c r="U862" s="3"/>
    </row>
    <row r="863" spans="1:21" x14ac:dyDescent="0.15">
      <c r="A863">
        <f t="shared" si="48"/>
        <v>189</v>
      </c>
      <c r="B863" s="8" t="s">
        <v>2089</v>
      </c>
      <c r="C863" s="3">
        <v>89.42</v>
      </c>
      <c r="D863" s="3">
        <v>8.49</v>
      </c>
      <c r="E863" s="3" t="s">
        <v>2173</v>
      </c>
      <c r="F863" s="3">
        <v>0.85</v>
      </c>
      <c r="G863" s="3">
        <v>0.17</v>
      </c>
      <c r="H863" s="3">
        <v>0.09</v>
      </c>
      <c r="I863" s="22" t="s">
        <v>2173</v>
      </c>
      <c r="J863" s="22" t="s">
        <v>2173</v>
      </c>
      <c r="K863" s="22">
        <v>0.98</v>
      </c>
      <c r="L863" s="22" t="s">
        <v>2173</v>
      </c>
      <c r="M863" s="3" t="s">
        <v>2173</v>
      </c>
      <c r="N863" s="3" t="s">
        <v>737</v>
      </c>
      <c r="O863" s="3">
        <f t="shared" si="47"/>
        <v>100</v>
      </c>
      <c r="R863" s="8" t="s">
        <v>1460</v>
      </c>
      <c r="T863" s="3"/>
      <c r="U863" s="3"/>
    </row>
    <row r="864" spans="1:21" x14ac:dyDescent="0.15">
      <c r="A864">
        <f t="shared" si="48"/>
        <v>190</v>
      </c>
      <c r="B864" s="17" t="s">
        <v>2103</v>
      </c>
      <c r="C864" s="3">
        <v>86.32</v>
      </c>
      <c r="D864" s="3">
        <v>3.21</v>
      </c>
      <c r="E864" s="3" t="s">
        <v>2173</v>
      </c>
      <c r="F864" s="3">
        <v>1.63</v>
      </c>
      <c r="G864" s="3">
        <v>0.67</v>
      </c>
      <c r="H864" s="3">
        <v>0.24</v>
      </c>
      <c r="I864" s="22">
        <v>7.49</v>
      </c>
      <c r="J864" s="22" t="s">
        <v>2173</v>
      </c>
      <c r="K864" s="22">
        <v>0.44</v>
      </c>
      <c r="L864" s="22" t="s">
        <v>2173</v>
      </c>
      <c r="M864" s="3" t="s">
        <v>2173</v>
      </c>
      <c r="N864" s="3" t="s">
        <v>737</v>
      </c>
      <c r="O864" s="3">
        <f t="shared" si="47"/>
        <v>99.999999999999972</v>
      </c>
      <c r="R864" s="8" t="s">
        <v>1461</v>
      </c>
      <c r="T864" s="3"/>
      <c r="U864" s="3"/>
    </row>
    <row r="865" spans="1:21" x14ac:dyDescent="0.15">
      <c r="A865">
        <f t="shared" si="48"/>
        <v>191</v>
      </c>
      <c r="B865" s="8" t="s">
        <v>2090</v>
      </c>
      <c r="C865" s="3">
        <v>90.05</v>
      </c>
      <c r="D865" s="3">
        <v>9.44</v>
      </c>
      <c r="E865" s="3" t="s">
        <v>2173</v>
      </c>
      <c r="F865" s="3" t="s">
        <v>2173</v>
      </c>
      <c r="G865" s="3" t="s">
        <v>2173</v>
      </c>
      <c r="H865" s="3">
        <v>0.28999999999999998</v>
      </c>
      <c r="I865" s="22" t="s">
        <v>2173</v>
      </c>
      <c r="J865" s="22" t="s">
        <v>2173</v>
      </c>
      <c r="K865" s="22">
        <v>0.22</v>
      </c>
      <c r="L865" s="22" t="s">
        <v>2173</v>
      </c>
      <c r="M865" s="3" t="s">
        <v>2173</v>
      </c>
      <c r="N865" s="3" t="s">
        <v>737</v>
      </c>
      <c r="O865" s="3">
        <f t="shared" si="47"/>
        <v>100</v>
      </c>
      <c r="R865" s="8" t="s">
        <v>1462</v>
      </c>
      <c r="T865" s="14"/>
      <c r="U865" s="3"/>
    </row>
    <row r="866" spans="1:21" x14ac:dyDescent="0.15">
      <c r="A866">
        <f t="shared" si="48"/>
        <v>192</v>
      </c>
      <c r="B866" s="8" t="s">
        <v>2091</v>
      </c>
      <c r="C866" s="3">
        <v>82.88</v>
      </c>
      <c r="D866" s="3">
        <v>15.85</v>
      </c>
      <c r="E866" s="3" t="s">
        <v>2173</v>
      </c>
      <c r="F866" s="3">
        <v>0.85</v>
      </c>
      <c r="G866" s="3">
        <v>0.03</v>
      </c>
      <c r="H866" s="3">
        <v>0.11</v>
      </c>
      <c r="I866" s="22" t="s">
        <v>2173</v>
      </c>
      <c r="J866" s="22" t="s">
        <v>2173</v>
      </c>
      <c r="K866" s="22">
        <v>0.28000000000000003</v>
      </c>
      <c r="L866" s="22" t="s">
        <v>2173</v>
      </c>
      <c r="M866" s="3" t="s">
        <v>2173</v>
      </c>
      <c r="N866" s="3" t="s">
        <v>737</v>
      </c>
      <c r="O866" s="3">
        <f t="shared" si="47"/>
        <v>99.999999999999986</v>
      </c>
      <c r="R866" s="8" t="s">
        <v>1463</v>
      </c>
      <c r="T866" s="3"/>
      <c r="U866" s="3"/>
    </row>
    <row r="867" spans="1:21" x14ac:dyDescent="0.15">
      <c r="A867" s="12">
        <f t="shared" si="48"/>
        <v>193</v>
      </c>
      <c r="B867" s="8" t="s">
        <v>2092</v>
      </c>
      <c r="C867" s="3">
        <v>84.55</v>
      </c>
      <c r="D867" s="3">
        <v>15.16</v>
      </c>
      <c r="E867" s="3" t="s">
        <v>2173</v>
      </c>
      <c r="F867" s="3" t="s">
        <v>2173</v>
      </c>
      <c r="G867" s="3" t="s">
        <v>2173</v>
      </c>
      <c r="H867" s="3">
        <v>0.12</v>
      </c>
      <c r="I867" s="22" t="s">
        <v>2173</v>
      </c>
      <c r="J867" s="22" t="s">
        <v>2173</v>
      </c>
      <c r="K867" s="22">
        <v>0.17</v>
      </c>
      <c r="L867" s="22" t="s">
        <v>2173</v>
      </c>
      <c r="M867" s="3" t="s">
        <v>2173</v>
      </c>
      <c r="N867" s="3" t="s">
        <v>737</v>
      </c>
      <c r="O867" s="3">
        <f t="shared" si="47"/>
        <v>100</v>
      </c>
      <c r="R867" s="8" t="s">
        <v>1464</v>
      </c>
      <c r="T867" s="3"/>
      <c r="U867" s="3"/>
    </row>
    <row r="868" spans="1:21" x14ac:dyDescent="0.15">
      <c r="A868" s="12">
        <f t="shared" si="48"/>
        <v>194</v>
      </c>
      <c r="B868" s="8" t="s">
        <v>2093</v>
      </c>
      <c r="C868" s="3">
        <v>63.92</v>
      </c>
      <c r="D868" s="3">
        <v>33.619999999999997</v>
      </c>
      <c r="E868" s="3" t="s">
        <v>2173</v>
      </c>
      <c r="F868" s="3">
        <v>0.96</v>
      </c>
      <c r="G868" s="3" t="s">
        <v>2173</v>
      </c>
      <c r="H868" s="3">
        <v>0.43</v>
      </c>
      <c r="I868" s="22" t="s">
        <v>2173</v>
      </c>
      <c r="J868" s="22" t="s">
        <v>2173</v>
      </c>
      <c r="K868" s="22">
        <v>1.07</v>
      </c>
      <c r="L868" s="22" t="s">
        <v>2173</v>
      </c>
      <c r="M868" s="3" t="s">
        <v>2173</v>
      </c>
      <c r="N868" s="3" t="s">
        <v>737</v>
      </c>
      <c r="O868" s="3">
        <f t="shared" si="47"/>
        <v>99.999999999999986</v>
      </c>
      <c r="R868" s="8" t="s">
        <v>1465</v>
      </c>
      <c r="T868" s="3"/>
      <c r="U868" s="3"/>
    </row>
    <row r="869" spans="1:21" x14ac:dyDescent="0.15">
      <c r="A869">
        <f t="shared" ref="A869:A932" si="49">A868+1</f>
        <v>195</v>
      </c>
      <c r="B869" s="17" t="s">
        <v>2104</v>
      </c>
      <c r="C869" s="3">
        <v>85.63</v>
      </c>
      <c r="D869" s="3">
        <v>9.3800000000000008</v>
      </c>
      <c r="E869" s="3" t="s">
        <v>2173</v>
      </c>
      <c r="F869" s="3">
        <v>4.6399999999999997</v>
      </c>
      <c r="G869" s="3" t="s">
        <v>2173</v>
      </c>
      <c r="H869" s="3">
        <v>7.0000000000000007E-2</v>
      </c>
      <c r="I869" s="11" t="s">
        <v>1111</v>
      </c>
      <c r="J869" s="22" t="s">
        <v>2173</v>
      </c>
      <c r="K869" s="22">
        <v>0.28000000000000003</v>
      </c>
      <c r="L869" s="22" t="s">
        <v>2173</v>
      </c>
      <c r="M869" s="3" t="s">
        <v>2173</v>
      </c>
      <c r="N869" s="3" t="s">
        <v>737</v>
      </c>
      <c r="O869" s="3">
        <f t="shared" si="47"/>
        <v>99.999999999999986</v>
      </c>
      <c r="R869" s="8" t="s">
        <v>1466</v>
      </c>
      <c r="S869" s="8" t="s">
        <v>1467</v>
      </c>
      <c r="T869" s="3"/>
      <c r="U869" s="3"/>
    </row>
    <row r="870" spans="1:21" x14ac:dyDescent="0.15">
      <c r="A870">
        <f t="shared" si="49"/>
        <v>196</v>
      </c>
      <c r="B870" s="17" t="s">
        <v>2105</v>
      </c>
      <c r="C870" s="3">
        <v>89.49</v>
      </c>
      <c r="D870" s="3">
        <v>0.18</v>
      </c>
      <c r="E870" s="3" t="s">
        <v>2173</v>
      </c>
      <c r="F870" s="3">
        <v>8.8800000000000008</v>
      </c>
      <c r="G870" s="3" t="s">
        <v>2173</v>
      </c>
      <c r="H870" s="3">
        <v>0.13</v>
      </c>
      <c r="I870" s="22">
        <v>1.07</v>
      </c>
      <c r="J870" s="22" t="s">
        <v>2173</v>
      </c>
      <c r="K870" s="22">
        <v>0.25</v>
      </c>
      <c r="L870" s="11" t="s">
        <v>1111</v>
      </c>
      <c r="M870" s="3" t="s">
        <v>2173</v>
      </c>
      <c r="N870" s="3" t="s">
        <v>737</v>
      </c>
      <c r="O870" s="3">
        <f t="shared" si="47"/>
        <v>99.999999999999986</v>
      </c>
      <c r="R870" s="8" t="s">
        <v>1468</v>
      </c>
      <c r="S870" s="8" t="s">
        <v>1469</v>
      </c>
      <c r="T870" s="14"/>
      <c r="U870" s="3"/>
    </row>
    <row r="871" spans="1:21" x14ac:dyDescent="0.15">
      <c r="A871">
        <f t="shared" si="49"/>
        <v>197</v>
      </c>
      <c r="B871" s="17" t="s">
        <v>1795</v>
      </c>
      <c r="C871" s="3">
        <v>90.71</v>
      </c>
      <c r="D871" s="3">
        <v>7.47</v>
      </c>
      <c r="E871" s="3" t="s">
        <v>2173</v>
      </c>
      <c r="F871" s="3">
        <v>1.1399999999999999</v>
      </c>
      <c r="G871" s="3">
        <v>0.16</v>
      </c>
      <c r="H871" s="3">
        <v>0.1</v>
      </c>
      <c r="I871" s="22" t="s">
        <v>2173</v>
      </c>
      <c r="J871" s="22" t="s">
        <v>2173</v>
      </c>
      <c r="K871" s="11" t="s">
        <v>1111</v>
      </c>
      <c r="L871" s="22">
        <v>0.42</v>
      </c>
      <c r="M871" s="3" t="s">
        <v>2173</v>
      </c>
      <c r="N871" s="3" t="s">
        <v>737</v>
      </c>
      <c r="O871" s="3">
        <f t="shared" si="47"/>
        <v>99.999999999999986</v>
      </c>
      <c r="R871" s="8" t="s">
        <v>1470</v>
      </c>
      <c r="S871" s="8" t="s">
        <v>1471</v>
      </c>
      <c r="T871" s="3"/>
      <c r="U871" s="3"/>
    </row>
    <row r="872" spans="1:21" x14ac:dyDescent="0.15">
      <c r="A872">
        <f t="shared" si="49"/>
        <v>198</v>
      </c>
      <c r="B872" s="17" t="s">
        <v>1796</v>
      </c>
      <c r="C872" s="3">
        <v>94.11</v>
      </c>
      <c r="D872" s="3">
        <v>1.21</v>
      </c>
      <c r="E872" s="3" t="s">
        <v>2173</v>
      </c>
      <c r="F872" s="3">
        <v>1.35</v>
      </c>
      <c r="G872" s="3">
        <v>0.49</v>
      </c>
      <c r="H872" s="3">
        <v>0.1</v>
      </c>
      <c r="I872" s="22">
        <v>1.79</v>
      </c>
      <c r="J872" s="22" t="s">
        <v>2173</v>
      </c>
      <c r="K872" s="22">
        <v>0.95</v>
      </c>
      <c r="L872" s="22" t="s">
        <v>2173</v>
      </c>
      <c r="M872" s="3" t="s">
        <v>2173</v>
      </c>
      <c r="N872" s="3" t="s">
        <v>737</v>
      </c>
      <c r="O872" s="3">
        <f t="shared" si="47"/>
        <v>99.999999999999986</v>
      </c>
      <c r="R872" s="8" t="s">
        <v>1472</v>
      </c>
      <c r="T872" s="3"/>
      <c r="U872" s="3"/>
    </row>
    <row r="873" spans="1:21" x14ac:dyDescent="0.15">
      <c r="A873">
        <v>199</v>
      </c>
      <c r="B873" s="8" t="s">
        <v>1797</v>
      </c>
      <c r="C873" s="19">
        <v>95.16</v>
      </c>
      <c r="D873" s="3">
        <v>0.68</v>
      </c>
      <c r="E873" s="3" t="s">
        <v>2173</v>
      </c>
      <c r="F873" s="3">
        <v>2.1800000000000002</v>
      </c>
      <c r="G873" s="3">
        <v>7.0000000000000007E-2</v>
      </c>
      <c r="H873" s="3">
        <v>0.14000000000000001</v>
      </c>
      <c r="I873" s="22">
        <v>1.45</v>
      </c>
      <c r="J873" s="22" t="s">
        <v>2173</v>
      </c>
      <c r="K873" s="22">
        <v>0.32</v>
      </c>
      <c r="L873" s="22" t="s">
        <v>2173</v>
      </c>
      <c r="M873" s="3" t="s">
        <v>2173</v>
      </c>
      <c r="N873" s="3" t="s">
        <v>737</v>
      </c>
      <c r="O873" s="3">
        <f t="shared" si="47"/>
        <v>100</v>
      </c>
      <c r="R873" s="8" t="s">
        <v>1473</v>
      </c>
      <c r="T873" s="3"/>
      <c r="U873" s="3"/>
    </row>
    <row r="874" spans="1:21" x14ac:dyDescent="0.15">
      <c r="A874">
        <f t="shared" si="49"/>
        <v>200</v>
      </c>
      <c r="B874" s="8" t="s">
        <v>1798</v>
      </c>
      <c r="C874" s="3">
        <v>89.06</v>
      </c>
      <c r="D874" s="3">
        <v>7.25</v>
      </c>
      <c r="E874" s="3" t="s">
        <v>2173</v>
      </c>
      <c r="F874" s="3">
        <v>3.29</v>
      </c>
      <c r="G874" s="3">
        <v>7.0000000000000007E-2</v>
      </c>
      <c r="H874" s="3">
        <v>0.13</v>
      </c>
      <c r="I874" s="22" t="s">
        <v>2173</v>
      </c>
      <c r="J874" s="22" t="s">
        <v>2173</v>
      </c>
      <c r="K874" s="22">
        <v>0.2</v>
      </c>
      <c r="L874" s="22" t="s">
        <v>2173</v>
      </c>
      <c r="M874" s="3" t="s">
        <v>2173</v>
      </c>
      <c r="N874" s="3" t="s">
        <v>737</v>
      </c>
      <c r="O874" s="3">
        <f t="shared" si="47"/>
        <v>100</v>
      </c>
      <c r="R874" s="8" t="s">
        <v>1474</v>
      </c>
      <c r="T874" s="3"/>
      <c r="U874" s="3"/>
    </row>
    <row r="875" spans="1:21" x14ac:dyDescent="0.15">
      <c r="A875">
        <f t="shared" si="49"/>
        <v>201</v>
      </c>
      <c r="B875" s="8" t="s">
        <v>1799</v>
      </c>
      <c r="C875" s="3">
        <v>92.48</v>
      </c>
      <c r="D875" s="3">
        <v>6.17</v>
      </c>
      <c r="E875" s="3" t="s">
        <v>2173</v>
      </c>
      <c r="F875" s="3">
        <v>0.7</v>
      </c>
      <c r="G875" s="3" t="s">
        <v>2173</v>
      </c>
      <c r="H875" s="3">
        <v>0.06</v>
      </c>
      <c r="I875" s="22" t="s">
        <v>2173</v>
      </c>
      <c r="J875" s="22" t="s">
        <v>2173</v>
      </c>
      <c r="K875" s="22">
        <v>0.59</v>
      </c>
      <c r="L875" s="22" t="s">
        <v>2173</v>
      </c>
      <c r="M875" s="3" t="s">
        <v>2173</v>
      </c>
      <c r="N875" s="3" t="s">
        <v>737</v>
      </c>
      <c r="O875" s="3">
        <f t="shared" si="47"/>
        <v>100.00000000000001</v>
      </c>
      <c r="R875" s="8" t="s">
        <v>1475</v>
      </c>
      <c r="T875" s="3"/>
      <c r="U875" s="3"/>
    </row>
    <row r="876" spans="1:21" x14ac:dyDescent="0.15">
      <c r="A876">
        <f t="shared" si="49"/>
        <v>202</v>
      </c>
      <c r="B876" s="8" t="s">
        <v>1800</v>
      </c>
      <c r="C876" s="3">
        <v>86.71</v>
      </c>
      <c r="D876" s="3">
        <v>8.5399999999999991</v>
      </c>
      <c r="E876" s="3" t="s">
        <v>2173</v>
      </c>
      <c r="F876" s="3">
        <v>4.37</v>
      </c>
      <c r="G876" s="3">
        <v>0.04</v>
      </c>
      <c r="H876" s="3">
        <v>0.14000000000000001</v>
      </c>
      <c r="I876" s="22" t="s">
        <v>2173</v>
      </c>
      <c r="J876" s="22" t="s">
        <v>2173</v>
      </c>
      <c r="K876" s="22">
        <v>0.2</v>
      </c>
      <c r="L876" s="22" t="s">
        <v>2173</v>
      </c>
      <c r="M876" s="3" t="s">
        <v>2173</v>
      </c>
      <c r="N876" s="3" t="s">
        <v>737</v>
      </c>
      <c r="O876" s="3">
        <f t="shared" si="47"/>
        <v>100.00000000000001</v>
      </c>
      <c r="R876" s="8" t="s">
        <v>1476</v>
      </c>
      <c r="T876" s="14"/>
      <c r="U876" s="3"/>
    </row>
    <row r="877" spans="1:21" x14ac:dyDescent="0.15">
      <c r="A877" s="3">
        <f t="shared" si="49"/>
        <v>203</v>
      </c>
      <c r="B877" s="8" t="s">
        <v>1800</v>
      </c>
      <c r="C877" s="3">
        <v>87.9</v>
      </c>
      <c r="D877" s="3">
        <v>7.48</v>
      </c>
      <c r="E877" s="3" t="s">
        <v>2173</v>
      </c>
      <c r="F877" s="3">
        <v>3.83</v>
      </c>
      <c r="G877" s="3">
        <v>0.16</v>
      </c>
      <c r="H877" s="3">
        <v>0.1</v>
      </c>
      <c r="I877" s="22" t="s">
        <v>2173</v>
      </c>
      <c r="J877" s="22" t="s">
        <v>2173</v>
      </c>
      <c r="K877" s="24">
        <v>0.53</v>
      </c>
      <c r="L877" s="22" t="s">
        <v>2173</v>
      </c>
      <c r="M877" s="3" t="s">
        <v>2173</v>
      </c>
      <c r="N877" s="3" t="s">
        <v>737</v>
      </c>
      <c r="O877" s="3">
        <f t="shared" si="47"/>
        <v>100</v>
      </c>
      <c r="R877" s="8" t="s">
        <v>1477</v>
      </c>
      <c r="T877" s="14"/>
      <c r="U877" s="3"/>
    </row>
    <row r="878" spans="1:21" x14ac:dyDescent="0.15">
      <c r="A878">
        <f t="shared" si="49"/>
        <v>204</v>
      </c>
      <c r="B878" s="8" t="s">
        <v>1801</v>
      </c>
      <c r="C878" s="3">
        <v>88.16</v>
      </c>
      <c r="D878" s="3">
        <v>8.3000000000000007</v>
      </c>
      <c r="E878" s="3" t="s">
        <v>2173</v>
      </c>
      <c r="F878" s="3">
        <v>2.82</v>
      </c>
      <c r="G878" s="3">
        <v>0.12</v>
      </c>
      <c r="H878" s="3">
        <v>0.15</v>
      </c>
      <c r="I878" s="22" t="s">
        <v>2173</v>
      </c>
      <c r="J878" s="22" t="s">
        <v>2173</v>
      </c>
      <c r="K878" s="22">
        <v>0.45</v>
      </c>
      <c r="L878" s="22" t="s">
        <v>2173</v>
      </c>
      <c r="M878" s="3" t="s">
        <v>2173</v>
      </c>
      <c r="N878" s="3" t="s">
        <v>737</v>
      </c>
      <c r="O878" s="3">
        <f t="shared" si="47"/>
        <v>100</v>
      </c>
      <c r="R878" s="8" t="s">
        <v>1478</v>
      </c>
      <c r="T878" s="3"/>
      <c r="U878" s="3"/>
    </row>
    <row r="879" spans="1:21" x14ac:dyDescent="0.15">
      <c r="A879">
        <f t="shared" si="49"/>
        <v>205</v>
      </c>
      <c r="B879" s="8" t="s">
        <v>1802</v>
      </c>
      <c r="C879" s="3">
        <v>88.16</v>
      </c>
      <c r="D879" s="3">
        <v>10.050000000000001</v>
      </c>
      <c r="E879" s="3" t="s">
        <v>2173</v>
      </c>
      <c r="F879" s="3">
        <v>0.6</v>
      </c>
      <c r="G879" s="3">
        <v>0.09</v>
      </c>
      <c r="H879" s="3">
        <v>0.34</v>
      </c>
      <c r="I879" s="22" t="s">
        <v>2173</v>
      </c>
      <c r="J879" s="22" t="s">
        <v>2173</v>
      </c>
      <c r="K879" s="22">
        <v>0.76</v>
      </c>
      <c r="L879" s="22" t="s">
        <v>2173</v>
      </c>
      <c r="M879" s="3" t="s">
        <v>2173</v>
      </c>
      <c r="N879" s="3" t="s">
        <v>737</v>
      </c>
      <c r="O879" s="3">
        <f t="shared" si="47"/>
        <v>100</v>
      </c>
      <c r="R879" s="8" t="s">
        <v>1479</v>
      </c>
      <c r="T879" s="3"/>
      <c r="U879" s="3"/>
    </row>
    <row r="880" spans="1:21" x14ac:dyDescent="0.15">
      <c r="A880">
        <f t="shared" si="49"/>
        <v>206</v>
      </c>
      <c r="B880" s="8" t="s">
        <v>1803</v>
      </c>
      <c r="C880" s="3">
        <v>83.8</v>
      </c>
      <c r="D880" s="3">
        <v>13.42</v>
      </c>
      <c r="E880" s="3" t="s">
        <v>2173</v>
      </c>
      <c r="F880" s="3">
        <v>1.27</v>
      </c>
      <c r="G880" s="3">
        <v>0.08</v>
      </c>
      <c r="H880" s="3">
        <v>0.26</v>
      </c>
      <c r="I880" s="22" t="s">
        <v>2173</v>
      </c>
      <c r="J880" s="22" t="s">
        <v>2173</v>
      </c>
      <c r="K880" s="22">
        <v>1.17</v>
      </c>
      <c r="L880" s="22" t="s">
        <v>2173</v>
      </c>
      <c r="M880" s="3" t="s">
        <v>2173</v>
      </c>
      <c r="N880" s="3" t="s">
        <v>737</v>
      </c>
      <c r="O880" s="3">
        <f t="shared" si="47"/>
        <v>100</v>
      </c>
      <c r="R880" s="8" t="s">
        <v>1480</v>
      </c>
      <c r="T880" s="3"/>
      <c r="U880" s="3"/>
    </row>
    <row r="881" spans="1:21" x14ac:dyDescent="0.15">
      <c r="A881">
        <f t="shared" si="49"/>
        <v>207</v>
      </c>
      <c r="B881" s="8" t="s">
        <v>1807</v>
      </c>
      <c r="C881" s="3">
        <v>92.97</v>
      </c>
      <c r="D881" s="3">
        <v>4.4400000000000004</v>
      </c>
      <c r="E881" s="3" t="s">
        <v>2173</v>
      </c>
      <c r="F881" s="11">
        <v>0.44</v>
      </c>
      <c r="G881" s="3">
        <v>0.2</v>
      </c>
      <c r="H881" s="3">
        <v>0.05</v>
      </c>
      <c r="I881" s="22">
        <v>0.65</v>
      </c>
      <c r="J881" s="22" t="s">
        <v>2173</v>
      </c>
      <c r="K881" s="22">
        <v>0.25</v>
      </c>
      <c r="L881" s="22" t="s">
        <v>2173</v>
      </c>
      <c r="M881" s="3" t="s">
        <v>2173</v>
      </c>
      <c r="N881" s="3" t="s">
        <v>737</v>
      </c>
      <c r="O881" s="3">
        <f t="shared" si="47"/>
        <v>99</v>
      </c>
      <c r="R881" s="8" t="s">
        <v>1481</v>
      </c>
      <c r="S881" s="8" t="s">
        <v>1482</v>
      </c>
      <c r="T881" s="3"/>
      <c r="U881" s="3"/>
    </row>
    <row r="882" spans="1:21" x14ac:dyDescent="0.15">
      <c r="A882">
        <f t="shared" si="49"/>
        <v>208</v>
      </c>
      <c r="B882" s="8" t="s">
        <v>1808</v>
      </c>
      <c r="C882" s="3">
        <v>93.91</v>
      </c>
      <c r="D882" s="3">
        <v>4.6900000000000004</v>
      </c>
      <c r="E882" s="3" t="s">
        <v>2173</v>
      </c>
      <c r="F882" s="3">
        <v>0.87</v>
      </c>
      <c r="G882" s="3">
        <v>0.04</v>
      </c>
      <c r="H882" s="3">
        <v>7.0000000000000007E-2</v>
      </c>
      <c r="I882" s="22" t="s">
        <v>2173</v>
      </c>
      <c r="J882" s="22" t="s">
        <v>2173</v>
      </c>
      <c r="K882" s="22">
        <v>0.42</v>
      </c>
      <c r="L882" s="22" t="s">
        <v>2173</v>
      </c>
      <c r="M882" s="3" t="s">
        <v>2173</v>
      </c>
      <c r="N882" s="3" t="s">
        <v>737</v>
      </c>
      <c r="O882" s="3">
        <f t="shared" si="47"/>
        <v>100</v>
      </c>
      <c r="R882" s="8" t="s">
        <v>1483</v>
      </c>
      <c r="T882" s="3"/>
      <c r="U882" s="3"/>
    </row>
    <row r="883" spans="1:21" x14ac:dyDescent="0.15">
      <c r="A883">
        <f t="shared" si="49"/>
        <v>209</v>
      </c>
      <c r="B883" s="8" t="s">
        <v>1809</v>
      </c>
      <c r="C883" s="3">
        <v>88.15</v>
      </c>
      <c r="D883" s="3">
        <v>10.48</v>
      </c>
      <c r="E883" s="3" t="s">
        <v>2173</v>
      </c>
      <c r="F883" s="3">
        <v>0.13</v>
      </c>
      <c r="G883" s="3">
        <v>0.15</v>
      </c>
      <c r="H883" s="3">
        <v>7.0000000000000007E-2</v>
      </c>
      <c r="I883" s="22" t="s">
        <v>2173</v>
      </c>
      <c r="J883" s="22" t="s">
        <v>2173</v>
      </c>
      <c r="K883" s="22">
        <v>1.02</v>
      </c>
      <c r="L883" s="22" t="s">
        <v>2173</v>
      </c>
      <c r="M883" s="3" t="s">
        <v>2173</v>
      </c>
      <c r="N883" s="3" t="s">
        <v>737</v>
      </c>
      <c r="O883" s="3">
        <f t="shared" si="47"/>
        <v>100</v>
      </c>
      <c r="R883" s="8" t="s">
        <v>1484</v>
      </c>
      <c r="T883" s="3"/>
      <c r="U883" s="3"/>
    </row>
    <row r="884" spans="1:21" x14ac:dyDescent="0.15">
      <c r="A884">
        <f t="shared" si="49"/>
        <v>210</v>
      </c>
      <c r="B884" s="8" t="s">
        <v>1810</v>
      </c>
      <c r="C884" s="48">
        <v>93.85</v>
      </c>
      <c r="D884" s="15">
        <v>6</v>
      </c>
      <c r="E884" s="3" t="s">
        <v>2173</v>
      </c>
      <c r="F884" s="3" t="s">
        <v>2173</v>
      </c>
      <c r="G884" s="15">
        <v>0.03</v>
      </c>
      <c r="H884" s="15">
        <v>0.19</v>
      </c>
      <c r="I884" s="22" t="s">
        <v>2173</v>
      </c>
      <c r="J884" s="22" t="s">
        <v>2173</v>
      </c>
      <c r="K884" s="24">
        <v>0.43</v>
      </c>
      <c r="L884" s="22" t="s">
        <v>2173</v>
      </c>
      <c r="M884" s="3" t="s">
        <v>2173</v>
      </c>
      <c r="N884" s="3" t="s">
        <v>737</v>
      </c>
      <c r="O884" s="3">
        <f t="shared" si="47"/>
        <v>100.5</v>
      </c>
      <c r="R884" s="8" t="s">
        <v>1485</v>
      </c>
      <c r="S884" s="8" t="s">
        <v>1486</v>
      </c>
      <c r="T884" s="14"/>
      <c r="U884" s="3"/>
    </row>
    <row r="885" spans="1:21" x14ac:dyDescent="0.15">
      <c r="A885">
        <f t="shared" si="49"/>
        <v>211</v>
      </c>
      <c r="B885" s="8" t="s">
        <v>1811</v>
      </c>
      <c r="C885" s="3">
        <v>87.05</v>
      </c>
      <c r="D885" s="3">
        <v>11.29</v>
      </c>
      <c r="E885" s="3" t="s">
        <v>2173</v>
      </c>
      <c r="F885" s="3">
        <v>1.1200000000000001</v>
      </c>
      <c r="G885" s="3">
        <v>0.04</v>
      </c>
      <c r="H885" s="3">
        <v>0.15</v>
      </c>
      <c r="I885" s="22" t="s">
        <v>2173</v>
      </c>
      <c r="J885" s="22" t="s">
        <v>2173</v>
      </c>
      <c r="K885" s="22">
        <v>0.35</v>
      </c>
      <c r="L885" s="22" t="s">
        <v>2173</v>
      </c>
      <c r="M885" s="3" t="s">
        <v>2173</v>
      </c>
      <c r="N885" s="3" t="s">
        <v>737</v>
      </c>
      <c r="O885" s="3">
        <f t="shared" si="47"/>
        <v>100.00000000000001</v>
      </c>
      <c r="R885" s="8" t="s">
        <v>1487</v>
      </c>
      <c r="T885" s="14"/>
      <c r="U885" s="3"/>
    </row>
    <row r="886" spans="1:21" x14ac:dyDescent="0.15">
      <c r="A886">
        <f t="shared" si="49"/>
        <v>212</v>
      </c>
      <c r="B886" s="8" t="s">
        <v>1812</v>
      </c>
      <c r="C886" s="3">
        <v>88.82</v>
      </c>
      <c r="D886" s="3">
        <v>6.49</v>
      </c>
      <c r="E886" s="3" t="s">
        <v>2173</v>
      </c>
      <c r="F886" s="3">
        <v>3.48</v>
      </c>
      <c r="G886" s="3" t="s">
        <v>2173</v>
      </c>
      <c r="H886" s="3">
        <v>0.21</v>
      </c>
      <c r="I886" s="22" t="s">
        <v>2173</v>
      </c>
      <c r="J886" s="22" t="s">
        <v>2173</v>
      </c>
      <c r="K886" s="22">
        <v>1</v>
      </c>
      <c r="L886" s="22" t="s">
        <v>2173</v>
      </c>
      <c r="M886" s="3" t="s">
        <v>2173</v>
      </c>
      <c r="N886" s="3" t="s">
        <v>737</v>
      </c>
      <c r="O886" s="3">
        <f t="shared" si="47"/>
        <v>99.999999999999986</v>
      </c>
      <c r="R886" s="8" t="s">
        <v>1488</v>
      </c>
      <c r="T886" s="14"/>
      <c r="U886" s="3"/>
    </row>
    <row r="887" spans="1:21" ht="16" x14ac:dyDescent="0.2">
      <c r="A887">
        <f t="shared" si="49"/>
        <v>213</v>
      </c>
      <c r="B887" s="8" t="s">
        <v>1813</v>
      </c>
      <c r="C887" s="3">
        <v>87.39</v>
      </c>
      <c r="D887" s="3">
        <v>8.67</v>
      </c>
      <c r="E887" s="3" t="s">
        <v>2173</v>
      </c>
      <c r="F887" s="3">
        <v>3.26</v>
      </c>
      <c r="G887" s="3" t="s">
        <v>2173</v>
      </c>
      <c r="H887" s="3">
        <v>0.13</v>
      </c>
      <c r="I887" s="22" t="s">
        <v>2173</v>
      </c>
      <c r="J887" s="22" t="s">
        <v>2173</v>
      </c>
      <c r="K887" s="22">
        <v>0.55000000000000004</v>
      </c>
      <c r="L887" s="22" t="s">
        <v>2173</v>
      </c>
      <c r="M887" s="3" t="s">
        <v>2173</v>
      </c>
      <c r="N887" s="3" t="s">
        <v>737</v>
      </c>
      <c r="O887" s="3">
        <f t="shared" si="47"/>
        <v>100</v>
      </c>
      <c r="R887" s="8" t="s">
        <v>1489</v>
      </c>
      <c r="T887" s="3"/>
      <c r="U887" s="3"/>
    </row>
    <row r="888" spans="1:21" x14ac:dyDescent="0.15">
      <c r="A888">
        <f t="shared" si="49"/>
        <v>214</v>
      </c>
      <c r="B888" s="8" t="s">
        <v>1814</v>
      </c>
      <c r="C888" s="3">
        <v>88.38</v>
      </c>
      <c r="D888" s="3">
        <v>9.5</v>
      </c>
      <c r="E888" s="3" t="s">
        <v>2173</v>
      </c>
      <c r="F888" s="3">
        <v>0.83</v>
      </c>
      <c r="G888" s="3">
        <v>0.23</v>
      </c>
      <c r="H888" s="3">
        <v>0.34</v>
      </c>
      <c r="I888" s="22" t="s">
        <v>2173</v>
      </c>
      <c r="J888" s="22" t="s">
        <v>2173</v>
      </c>
      <c r="K888" s="22">
        <v>0.72</v>
      </c>
      <c r="L888" s="22" t="s">
        <v>2173</v>
      </c>
      <c r="M888" s="3" t="s">
        <v>2173</v>
      </c>
      <c r="N888" s="3" t="s">
        <v>737</v>
      </c>
      <c r="O888" s="3">
        <f t="shared" si="47"/>
        <v>100</v>
      </c>
      <c r="R888" s="8" t="s">
        <v>1490</v>
      </c>
      <c r="T888" s="14"/>
      <c r="U888" s="3"/>
    </row>
    <row r="889" spans="1:21" x14ac:dyDescent="0.15">
      <c r="A889">
        <f t="shared" si="49"/>
        <v>215</v>
      </c>
      <c r="B889" s="8" t="s">
        <v>1815</v>
      </c>
      <c r="C889" s="3">
        <v>84.48</v>
      </c>
      <c r="D889" s="3">
        <v>13.7</v>
      </c>
      <c r="E889" s="3" t="s">
        <v>2173</v>
      </c>
      <c r="F889" s="3">
        <v>0.67</v>
      </c>
      <c r="G889" s="3">
        <v>0.28000000000000003</v>
      </c>
      <c r="H889" s="3">
        <v>0.09</v>
      </c>
      <c r="I889" s="22" t="s">
        <v>2173</v>
      </c>
      <c r="J889" s="22" t="s">
        <v>2173</v>
      </c>
      <c r="K889" s="22">
        <v>0.78</v>
      </c>
      <c r="L889" s="22" t="s">
        <v>2173</v>
      </c>
      <c r="M889" s="3" t="s">
        <v>2173</v>
      </c>
      <c r="N889" s="3" t="s">
        <v>737</v>
      </c>
      <c r="O889" s="3">
        <f t="shared" si="47"/>
        <v>100.00000000000001</v>
      </c>
      <c r="R889" s="8" t="s">
        <v>1618</v>
      </c>
      <c r="T889" s="3"/>
      <c r="U889" s="3"/>
    </row>
    <row r="890" spans="1:21" x14ac:dyDescent="0.15">
      <c r="A890">
        <f t="shared" si="49"/>
        <v>216</v>
      </c>
      <c r="B890" s="8" t="s">
        <v>1816</v>
      </c>
      <c r="C890" s="3">
        <v>87.66</v>
      </c>
      <c r="D890" s="3">
        <v>9.4700000000000006</v>
      </c>
      <c r="E890" s="3" t="s">
        <v>2173</v>
      </c>
      <c r="F890" s="3">
        <v>2.14</v>
      </c>
      <c r="G890" s="3">
        <v>0.06</v>
      </c>
      <c r="H890" s="3">
        <v>0.2</v>
      </c>
      <c r="I890" s="22" t="s">
        <v>2173</v>
      </c>
      <c r="J890" s="22" t="s">
        <v>2173</v>
      </c>
      <c r="K890" s="22">
        <v>0.47</v>
      </c>
      <c r="L890" s="22" t="s">
        <v>2173</v>
      </c>
      <c r="M890" s="3" t="s">
        <v>2173</v>
      </c>
      <c r="N890" s="3" t="s">
        <v>737</v>
      </c>
      <c r="O890" s="3">
        <f t="shared" si="47"/>
        <v>100</v>
      </c>
      <c r="R890" s="8" t="s">
        <v>1619</v>
      </c>
      <c r="T890" s="14"/>
      <c r="U890" s="3"/>
    </row>
    <row r="891" spans="1:21" x14ac:dyDescent="0.15">
      <c r="A891">
        <f t="shared" si="49"/>
        <v>217</v>
      </c>
      <c r="B891" s="8" t="s">
        <v>1817</v>
      </c>
      <c r="C891" s="3">
        <v>85.26</v>
      </c>
      <c r="D891" s="3">
        <v>11.76</v>
      </c>
      <c r="E891" s="3" t="s">
        <v>2173</v>
      </c>
      <c r="F891" s="3">
        <v>0.56999999999999995</v>
      </c>
      <c r="G891" s="3">
        <v>0.11</v>
      </c>
      <c r="H891" s="3">
        <v>0.16</v>
      </c>
      <c r="I891" s="22">
        <v>0.53</v>
      </c>
      <c r="J891" s="22" t="s">
        <v>2173</v>
      </c>
      <c r="K891" s="22" t="s">
        <v>2173</v>
      </c>
      <c r="L891" s="22">
        <v>1.61</v>
      </c>
      <c r="M891" s="3" t="s">
        <v>2173</v>
      </c>
      <c r="N891" s="3" t="s">
        <v>737</v>
      </c>
      <c r="O891" s="3">
        <f t="shared" si="47"/>
        <v>100</v>
      </c>
      <c r="R891" s="8" t="s">
        <v>1620</v>
      </c>
      <c r="T891" s="3"/>
      <c r="U891" s="3"/>
    </row>
    <row r="892" spans="1:21" x14ac:dyDescent="0.15">
      <c r="A892">
        <f t="shared" si="49"/>
        <v>218</v>
      </c>
      <c r="B892" s="8" t="s">
        <v>1818</v>
      </c>
      <c r="C892" s="3">
        <v>86.3</v>
      </c>
      <c r="D892" s="3">
        <v>13.03</v>
      </c>
      <c r="E892" s="3" t="s">
        <v>2173</v>
      </c>
      <c r="F892" s="3">
        <v>0.34</v>
      </c>
      <c r="G892" s="3" t="s">
        <v>2173</v>
      </c>
      <c r="H892" s="3">
        <v>0.18</v>
      </c>
      <c r="I892" s="22" t="s">
        <v>2173</v>
      </c>
      <c r="J892" s="22" t="s">
        <v>2173</v>
      </c>
      <c r="K892" s="22">
        <v>0.15</v>
      </c>
      <c r="L892" s="22" t="s">
        <v>2173</v>
      </c>
      <c r="M892" s="3" t="s">
        <v>2173</v>
      </c>
      <c r="N892" s="3" t="s">
        <v>737</v>
      </c>
      <c r="O892" s="3">
        <f t="shared" si="47"/>
        <v>100.00000000000001</v>
      </c>
      <c r="R892" s="8" t="s">
        <v>1621</v>
      </c>
      <c r="T892" s="3"/>
      <c r="U892" s="3"/>
    </row>
    <row r="893" spans="1:21" x14ac:dyDescent="0.15">
      <c r="A893">
        <f t="shared" si="49"/>
        <v>219</v>
      </c>
      <c r="B893" s="8" t="s">
        <v>1819</v>
      </c>
      <c r="C893" s="3">
        <v>87.8</v>
      </c>
      <c r="D893" s="3">
        <v>9.5</v>
      </c>
      <c r="E893" s="3" t="s">
        <v>2173</v>
      </c>
      <c r="F893" s="3">
        <v>2.13</v>
      </c>
      <c r="G893" s="3" t="s">
        <v>2173</v>
      </c>
      <c r="H893" s="3">
        <v>0.11</v>
      </c>
      <c r="I893" s="22" t="s">
        <v>2173</v>
      </c>
      <c r="J893" s="22" t="s">
        <v>2173</v>
      </c>
      <c r="K893" s="22">
        <v>0.46</v>
      </c>
      <c r="L893" s="22" t="s">
        <v>2173</v>
      </c>
      <c r="M893" s="3" t="s">
        <v>2173</v>
      </c>
      <c r="N893" s="3" t="s">
        <v>737</v>
      </c>
      <c r="O893" s="3">
        <f t="shared" si="47"/>
        <v>99.999999999999986</v>
      </c>
      <c r="R893" s="8" t="s">
        <v>1622</v>
      </c>
      <c r="T893" s="3"/>
      <c r="U893" s="3"/>
    </row>
    <row r="894" spans="1:21" x14ac:dyDescent="0.15">
      <c r="A894">
        <f t="shared" si="49"/>
        <v>220</v>
      </c>
      <c r="B894" s="8" t="s">
        <v>1820</v>
      </c>
      <c r="C894" s="3">
        <v>90.44</v>
      </c>
      <c r="D894" s="3">
        <v>6.29</v>
      </c>
      <c r="E894" s="3" t="s">
        <v>2173</v>
      </c>
      <c r="F894" s="3">
        <v>1.5</v>
      </c>
      <c r="G894" s="3">
        <v>0.48</v>
      </c>
      <c r="H894" s="3">
        <v>0.05</v>
      </c>
      <c r="I894" s="22" t="s">
        <v>2173</v>
      </c>
      <c r="J894" s="22" t="s">
        <v>2173</v>
      </c>
      <c r="K894" s="22">
        <v>1.24</v>
      </c>
      <c r="L894" s="22" t="s">
        <v>2173</v>
      </c>
      <c r="M894" s="3" t="s">
        <v>2173</v>
      </c>
      <c r="N894" s="3" t="s">
        <v>737</v>
      </c>
      <c r="O894" s="3">
        <f t="shared" si="47"/>
        <v>100</v>
      </c>
      <c r="R894" s="8" t="s">
        <v>1623</v>
      </c>
      <c r="T894" s="3"/>
      <c r="U894" s="3"/>
    </row>
    <row r="895" spans="1:21" x14ac:dyDescent="0.15">
      <c r="A895">
        <f t="shared" si="49"/>
        <v>221</v>
      </c>
      <c r="B895" s="8" t="s">
        <v>1821</v>
      </c>
      <c r="C895" s="3">
        <v>87.77</v>
      </c>
      <c r="D895" s="3">
        <v>10.23</v>
      </c>
      <c r="E895" s="3" t="s">
        <v>2173</v>
      </c>
      <c r="F895" s="3">
        <v>0.63</v>
      </c>
      <c r="G895" s="3" t="s">
        <v>2173</v>
      </c>
      <c r="H895" s="3">
        <v>0.15</v>
      </c>
      <c r="I895" s="22" t="s">
        <v>2173</v>
      </c>
      <c r="J895" s="22" t="s">
        <v>2173</v>
      </c>
      <c r="K895" s="22" t="s">
        <v>2173</v>
      </c>
      <c r="L895" s="22">
        <v>1.22</v>
      </c>
      <c r="M895" s="3" t="s">
        <v>2173</v>
      </c>
      <c r="N895" s="3" t="s">
        <v>737</v>
      </c>
      <c r="O895" s="3">
        <f t="shared" si="47"/>
        <v>100</v>
      </c>
      <c r="R895" s="8" t="s">
        <v>1625</v>
      </c>
      <c r="T895" s="3"/>
      <c r="U895" s="3"/>
    </row>
    <row r="896" spans="1:21" x14ac:dyDescent="0.15">
      <c r="A896">
        <f t="shared" si="49"/>
        <v>222</v>
      </c>
      <c r="B896" s="8" t="s">
        <v>1822</v>
      </c>
      <c r="C896" s="3">
        <v>92.94</v>
      </c>
      <c r="D896" s="3">
        <v>6.71</v>
      </c>
      <c r="E896" s="3" t="s">
        <v>2173</v>
      </c>
      <c r="F896" s="3">
        <v>0.16</v>
      </c>
      <c r="G896" s="3" t="s">
        <v>2173</v>
      </c>
      <c r="H896" s="3">
        <v>0.04</v>
      </c>
      <c r="I896" s="22" t="s">
        <v>2173</v>
      </c>
      <c r="J896" s="22" t="s">
        <v>2173</v>
      </c>
      <c r="K896" s="22">
        <v>0.15</v>
      </c>
      <c r="L896" s="22" t="s">
        <v>2173</v>
      </c>
      <c r="M896" s="3" t="s">
        <v>2173</v>
      </c>
      <c r="N896" s="3" t="s">
        <v>737</v>
      </c>
      <c r="O896" s="3">
        <f t="shared" si="47"/>
        <v>100</v>
      </c>
      <c r="R896" s="8" t="s">
        <v>1626</v>
      </c>
      <c r="T896" s="14"/>
      <c r="U896" s="3"/>
    </row>
    <row r="897" spans="1:21" x14ac:dyDescent="0.15">
      <c r="A897">
        <f t="shared" si="49"/>
        <v>223</v>
      </c>
      <c r="B897" s="8" t="s">
        <v>1823</v>
      </c>
      <c r="C897" s="3">
        <v>90.19</v>
      </c>
      <c r="D897" s="3">
        <v>8.7899999999999991</v>
      </c>
      <c r="E897" s="3" t="s">
        <v>2173</v>
      </c>
      <c r="F897" s="3" t="s">
        <v>2173</v>
      </c>
      <c r="G897" s="3">
        <v>0.11</v>
      </c>
      <c r="H897" s="3">
        <v>0.21</v>
      </c>
      <c r="I897" s="22" t="s">
        <v>2173</v>
      </c>
      <c r="J897" s="22" t="s">
        <v>2173</v>
      </c>
      <c r="K897" s="11" t="s">
        <v>1111</v>
      </c>
      <c r="L897" s="22">
        <v>0.7</v>
      </c>
      <c r="M897" s="3" t="s">
        <v>2173</v>
      </c>
      <c r="N897" s="3" t="s">
        <v>737</v>
      </c>
      <c r="O897" s="3">
        <f t="shared" si="47"/>
        <v>99.999999999999986</v>
      </c>
      <c r="R897" s="17" t="s">
        <v>1624</v>
      </c>
      <c r="S897" s="17" t="s">
        <v>1471</v>
      </c>
      <c r="T897" s="3"/>
      <c r="U897" s="3"/>
    </row>
    <row r="898" spans="1:21" x14ac:dyDescent="0.15">
      <c r="A898">
        <f t="shared" si="49"/>
        <v>224</v>
      </c>
      <c r="B898" s="8" t="s">
        <v>1824</v>
      </c>
      <c r="C898" s="3">
        <v>88.54</v>
      </c>
      <c r="D898" s="3">
        <v>9.2899999999999991</v>
      </c>
      <c r="E898" s="3" t="s">
        <v>2173</v>
      </c>
      <c r="F898" s="3">
        <v>0.34</v>
      </c>
      <c r="G898" s="3">
        <v>0.1</v>
      </c>
      <c r="H898" s="3">
        <v>0.22</v>
      </c>
      <c r="I898" s="11" t="s">
        <v>1111</v>
      </c>
      <c r="J898" s="22" t="s">
        <v>2173</v>
      </c>
      <c r="K898" s="11" t="s">
        <v>1111</v>
      </c>
      <c r="L898" s="22">
        <v>1.51</v>
      </c>
      <c r="M898" s="3" t="s">
        <v>2173</v>
      </c>
      <c r="N898" s="3" t="s">
        <v>737</v>
      </c>
      <c r="O898" s="3">
        <f t="shared" si="47"/>
        <v>100.00000000000001</v>
      </c>
      <c r="R898" s="17" t="s">
        <v>1628</v>
      </c>
      <c r="S898" s="17" t="s">
        <v>1630</v>
      </c>
      <c r="T898" s="3"/>
      <c r="U898" s="3"/>
    </row>
    <row r="899" spans="1:21" x14ac:dyDescent="0.15">
      <c r="A899">
        <f t="shared" si="49"/>
        <v>225</v>
      </c>
      <c r="B899" s="8" t="s">
        <v>1825</v>
      </c>
      <c r="C899" s="3">
        <v>87.25</v>
      </c>
      <c r="D899" s="3">
        <v>9.83</v>
      </c>
      <c r="E899" s="3" t="s">
        <v>2173</v>
      </c>
      <c r="F899" s="3">
        <v>1.51</v>
      </c>
      <c r="G899" s="3">
        <v>0.13</v>
      </c>
      <c r="H899" s="3">
        <v>0.17</v>
      </c>
      <c r="I899" s="22" t="s">
        <v>2173</v>
      </c>
      <c r="J899" s="22" t="s">
        <v>2173</v>
      </c>
      <c r="K899" s="22">
        <v>1.1100000000000001</v>
      </c>
      <c r="L899" s="11" t="s">
        <v>1111</v>
      </c>
      <c r="M899" s="3" t="s">
        <v>2173</v>
      </c>
      <c r="N899" s="3" t="s">
        <v>737</v>
      </c>
      <c r="O899" s="3">
        <f t="shared" si="47"/>
        <v>100</v>
      </c>
      <c r="R899" s="17" t="s">
        <v>1629</v>
      </c>
      <c r="S899" s="17" t="s">
        <v>1469</v>
      </c>
      <c r="T899" s="14"/>
      <c r="U899" s="3"/>
    </row>
    <row r="900" spans="1:21" x14ac:dyDescent="0.15">
      <c r="A900">
        <f t="shared" si="49"/>
        <v>226</v>
      </c>
      <c r="B900" s="8" t="s">
        <v>1826</v>
      </c>
      <c r="C900" s="3">
        <v>89.02</v>
      </c>
      <c r="D900" s="3">
        <v>8.6300000000000008</v>
      </c>
      <c r="E900" s="3" t="s">
        <v>2173</v>
      </c>
      <c r="F900" s="3">
        <v>0.94</v>
      </c>
      <c r="G900" s="3">
        <v>0.17</v>
      </c>
      <c r="H900" s="3">
        <v>0.16</v>
      </c>
      <c r="I900" s="22" t="s">
        <v>2173</v>
      </c>
      <c r="J900" s="22" t="s">
        <v>2173</v>
      </c>
      <c r="K900" s="22">
        <v>1.08</v>
      </c>
      <c r="L900" s="22" t="s">
        <v>2173</v>
      </c>
      <c r="M900" s="3" t="s">
        <v>2173</v>
      </c>
      <c r="N900" s="3" t="s">
        <v>737</v>
      </c>
      <c r="O900" s="3">
        <f t="shared" si="47"/>
        <v>99.999999999999986</v>
      </c>
      <c r="R900" s="17" t="s">
        <v>1631</v>
      </c>
      <c r="T900" s="14"/>
      <c r="U900" s="3"/>
    </row>
    <row r="901" spans="1:21" x14ac:dyDescent="0.15">
      <c r="A901">
        <f t="shared" si="49"/>
        <v>227</v>
      </c>
      <c r="B901" s="8" t="s">
        <v>1827</v>
      </c>
      <c r="C901" s="3">
        <v>88.67</v>
      </c>
      <c r="D901" s="3">
        <v>9.8000000000000007</v>
      </c>
      <c r="E901" s="3" t="s">
        <v>2173</v>
      </c>
      <c r="F901" s="3">
        <v>1.23</v>
      </c>
      <c r="G901" s="3" t="s">
        <v>2173</v>
      </c>
      <c r="H901" s="3">
        <v>0.12</v>
      </c>
      <c r="I901" s="22" t="s">
        <v>2173</v>
      </c>
      <c r="J901" s="22" t="s">
        <v>2173</v>
      </c>
      <c r="K901" s="22">
        <v>0.18</v>
      </c>
      <c r="L901" s="22" t="s">
        <v>2173</v>
      </c>
      <c r="M901" s="3" t="s">
        <v>2173</v>
      </c>
      <c r="N901" s="3" t="s">
        <v>737</v>
      </c>
      <c r="O901" s="3">
        <f t="shared" si="47"/>
        <v>100.00000000000001</v>
      </c>
      <c r="R901" s="17" t="s">
        <v>1632</v>
      </c>
      <c r="T901" s="3"/>
      <c r="U901" s="3"/>
    </row>
    <row r="902" spans="1:21" ht="14" x14ac:dyDescent="0.15">
      <c r="A902">
        <f t="shared" si="49"/>
        <v>228</v>
      </c>
      <c r="B902" s="8" t="s">
        <v>1850</v>
      </c>
      <c r="C902" s="15">
        <v>88.25</v>
      </c>
      <c r="D902" s="15">
        <v>9.26</v>
      </c>
      <c r="E902" s="3" t="s">
        <v>2173</v>
      </c>
      <c r="F902" s="48" t="s">
        <v>1111</v>
      </c>
      <c r="G902" s="15">
        <v>0.12</v>
      </c>
      <c r="H902" s="15">
        <v>0.52</v>
      </c>
      <c r="I902" s="22" t="s">
        <v>2173</v>
      </c>
      <c r="J902" s="22" t="s">
        <v>2173</v>
      </c>
      <c r="K902" s="24">
        <v>1.85</v>
      </c>
      <c r="L902" s="48" t="s">
        <v>1111</v>
      </c>
      <c r="M902" s="3" t="s">
        <v>2173</v>
      </c>
      <c r="N902" s="3" t="s">
        <v>737</v>
      </c>
      <c r="O902" s="3">
        <f t="shared" si="47"/>
        <v>100</v>
      </c>
      <c r="R902" s="17" t="s">
        <v>1633</v>
      </c>
      <c r="S902" s="17" t="s">
        <v>1634</v>
      </c>
      <c r="T902" s="3"/>
      <c r="U902" s="3"/>
    </row>
    <row r="903" spans="1:21" x14ac:dyDescent="0.15">
      <c r="A903">
        <f t="shared" si="49"/>
        <v>229</v>
      </c>
      <c r="B903" s="8" t="s">
        <v>1851</v>
      </c>
      <c r="C903" s="3">
        <v>87.06</v>
      </c>
      <c r="D903" s="3">
        <v>9.99</v>
      </c>
      <c r="E903" s="3" t="s">
        <v>2173</v>
      </c>
      <c r="F903" s="3">
        <v>1.91</v>
      </c>
      <c r="G903" s="3">
        <v>0.18</v>
      </c>
      <c r="H903" s="3">
        <v>0.31</v>
      </c>
      <c r="I903" s="22" t="s">
        <v>2173</v>
      </c>
      <c r="J903" s="22" t="s">
        <v>2173</v>
      </c>
      <c r="K903" s="22" t="s">
        <v>2173</v>
      </c>
      <c r="L903" s="22">
        <v>0.55000000000000004</v>
      </c>
      <c r="M903" s="3" t="s">
        <v>2173</v>
      </c>
      <c r="N903" s="3" t="s">
        <v>737</v>
      </c>
      <c r="O903" s="3">
        <f t="shared" si="47"/>
        <v>100</v>
      </c>
      <c r="R903" s="17" t="s">
        <v>1635</v>
      </c>
      <c r="T903" s="14"/>
      <c r="U903" s="3"/>
    </row>
    <row r="904" spans="1:21" x14ac:dyDescent="0.15">
      <c r="A904">
        <f t="shared" si="49"/>
        <v>230</v>
      </c>
      <c r="B904" s="8" t="s">
        <v>1850</v>
      </c>
      <c r="C904" s="3">
        <v>86.9</v>
      </c>
      <c r="D904" s="3">
        <v>9.84</v>
      </c>
      <c r="E904" s="3" t="s">
        <v>2173</v>
      </c>
      <c r="F904" s="3">
        <v>2.87</v>
      </c>
      <c r="G904" s="3">
        <v>0.01</v>
      </c>
      <c r="H904" s="3">
        <v>0.11</v>
      </c>
      <c r="I904" s="22" t="s">
        <v>2173</v>
      </c>
      <c r="J904" s="22" t="s">
        <v>2173</v>
      </c>
      <c r="K904" s="22">
        <v>0.27</v>
      </c>
      <c r="L904" s="22" t="s">
        <v>2173</v>
      </c>
      <c r="M904" s="3" t="s">
        <v>2173</v>
      </c>
      <c r="N904" s="3" t="s">
        <v>737</v>
      </c>
      <c r="O904" s="3">
        <f t="shared" si="47"/>
        <v>100.00000000000001</v>
      </c>
      <c r="R904" s="17" t="s">
        <v>1636</v>
      </c>
      <c r="T904" s="3"/>
      <c r="U904" s="3"/>
    </row>
    <row r="905" spans="1:21" x14ac:dyDescent="0.15">
      <c r="A905">
        <f t="shared" si="49"/>
        <v>231</v>
      </c>
      <c r="B905" s="8" t="s">
        <v>1852</v>
      </c>
      <c r="C905" s="3">
        <v>81.650000000000006</v>
      </c>
      <c r="D905" s="3">
        <v>12.42</v>
      </c>
      <c r="E905" s="3" t="s">
        <v>2173</v>
      </c>
      <c r="F905" s="3">
        <v>5.0599999999999996</v>
      </c>
      <c r="G905" s="3" t="s">
        <v>2173</v>
      </c>
      <c r="H905" s="3">
        <v>0.22</v>
      </c>
      <c r="I905" s="22" t="s">
        <v>2173</v>
      </c>
      <c r="J905" s="22" t="s">
        <v>2173</v>
      </c>
      <c r="K905" s="22">
        <v>0.65</v>
      </c>
      <c r="L905" s="22" t="s">
        <v>2173</v>
      </c>
      <c r="M905" s="3" t="s">
        <v>2173</v>
      </c>
      <c r="N905" s="3" t="s">
        <v>737</v>
      </c>
      <c r="O905" s="3">
        <f t="shared" si="47"/>
        <v>100.00000000000001</v>
      </c>
      <c r="R905" s="17" t="s">
        <v>1637</v>
      </c>
      <c r="T905" s="3"/>
      <c r="U905" s="3"/>
    </row>
    <row r="906" spans="1:21" x14ac:dyDescent="0.15">
      <c r="A906">
        <f t="shared" si="49"/>
        <v>232</v>
      </c>
      <c r="B906" s="8" t="s">
        <v>1853</v>
      </c>
      <c r="C906" s="3">
        <v>83.54</v>
      </c>
      <c r="D906" s="3">
        <v>9.3000000000000007</v>
      </c>
      <c r="E906" s="3" t="s">
        <v>2173</v>
      </c>
      <c r="F906" s="3">
        <v>6.05</v>
      </c>
      <c r="G906" s="3">
        <v>7.0000000000000007E-2</v>
      </c>
      <c r="H906" s="3">
        <v>0.49</v>
      </c>
      <c r="I906" s="22" t="s">
        <v>2173</v>
      </c>
      <c r="J906" s="22" t="s">
        <v>2173</v>
      </c>
      <c r="K906" s="22">
        <v>0.55000000000000004</v>
      </c>
      <c r="L906" s="22" t="s">
        <v>1111</v>
      </c>
      <c r="M906" s="3" t="s">
        <v>2173</v>
      </c>
      <c r="N906" s="3" t="s">
        <v>737</v>
      </c>
      <c r="O906" s="3">
        <f t="shared" si="47"/>
        <v>99.999999999999986</v>
      </c>
      <c r="R906" s="17" t="s">
        <v>1638</v>
      </c>
      <c r="T906" s="3"/>
      <c r="U906" s="3"/>
    </row>
    <row r="907" spans="1:21" x14ac:dyDescent="0.15">
      <c r="A907">
        <f t="shared" si="49"/>
        <v>233</v>
      </c>
      <c r="B907" s="17" t="s">
        <v>1741</v>
      </c>
      <c r="C907" s="3">
        <v>89.88</v>
      </c>
      <c r="D907" s="3">
        <v>8.25</v>
      </c>
      <c r="E907" s="3" t="s">
        <v>2173</v>
      </c>
      <c r="F907" s="3">
        <v>1.05</v>
      </c>
      <c r="G907" s="3" t="s">
        <v>2173</v>
      </c>
      <c r="H907" s="3" t="s">
        <v>1111</v>
      </c>
      <c r="I907" s="22" t="s">
        <v>2173</v>
      </c>
      <c r="J907" s="22" t="s">
        <v>2173</v>
      </c>
      <c r="K907" s="22">
        <v>0.78</v>
      </c>
      <c r="L907" s="11">
        <v>0.78</v>
      </c>
      <c r="M907" s="3" t="s">
        <v>2173</v>
      </c>
      <c r="N907" s="3" t="s">
        <v>1774</v>
      </c>
      <c r="O907" s="3">
        <f t="shared" si="47"/>
        <v>100.74</v>
      </c>
      <c r="R907" s="13" t="s">
        <v>350</v>
      </c>
      <c r="S907" s="17" t="s">
        <v>341</v>
      </c>
      <c r="T907" s="3"/>
      <c r="U907" s="3"/>
    </row>
    <row r="908" spans="1:21" x14ac:dyDescent="0.15">
      <c r="A908">
        <f t="shared" si="49"/>
        <v>234</v>
      </c>
      <c r="B908" s="17" t="s">
        <v>1742</v>
      </c>
      <c r="C908" s="3">
        <v>89.25</v>
      </c>
      <c r="D908" s="3">
        <v>10.01</v>
      </c>
      <c r="E908" s="3" t="s">
        <v>2173</v>
      </c>
      <c r="F908" s="3" t="s">
        <v>2173</v>
      </c>
      <c r="G908" s="3">
        <v>0.1</v>
      </c>
      <c r="H908" s="3">
        <v>0.28999999999999998</v>
      </c>
      <c r="I908" s="22" t="s">
        <v>2173</v>
      </c>
      <c r="J908" s="22" t="s">
        <v>2173</v>
      </c>
      <c r="K908" s="22">
        <v>0.35</v>
      </c>
      <c r="L908" s="22" t="s">
        <v>2173</v>
      </c>
      <c r="M908" s="3" t="s">
        <v>2173</v>
      </c>
      <c r="N908" s="14" t="s">
        <v>737</v>
      </c>
      <c r="O908" s="3">
        <f t="shared" si="47"/>
        <v>100</v>
      </c>
      <c r="R908" s="17" t="s">
        <v>1639</v>
      </c>
      <c r="T908" s="3"/>
      <c r="U908" s="3"/>
    </row>
    <row r="909" spans="1:21" x14ac:dyDescent="0.15">
      <c r="A909">
        <f t="shared" si="49"/>
        <v>235</v>
      </c>
      <c r="B909" s="17" t="s">
        <v>1743</v>
      </c>
      <c r="C909" s="3">
        <v>89.66</v>
      </c>
      <c r="D909" s="3">
        <v>9.6</v>
      </c>
      <c r="E909" s="3" t="s">
        <v>2173</v>
      </c>
      <c r="F909" s="3">
        <v>0.12</v>
      </c>
      <c r="G909" s="3">
        <v>0.04</v>
      </c>
      <c r="H909" s="3">
        <v>0.2</v>
      </c>
      <c r="I909" s="22" t="s">
        <v>2173</v>
      </c>
      <c r="J909" s="22" t="s">
        <v>2173</v>
      </c>
      <c r="K909" s="22" t="s">
        <v>2173</v>
      </c>
      <c r="L909" s="22">
        <v>0.38</v>
      </c>
      <c r="M909" s="3" t="s">
        <v>2173</v>
      </c>
      <c r="N909" s="14" t="s">
        <v>737</v>
      </c>
      <c r="O909" s="3">
        <f t="shared" si="47"/>
        <v>100</v>
      </c>
      <c r="R909" s="17" t="s">
        <v>1627</v>
      </c>
      <c r="T909" s="14"/>
      <c r="U909" s="3"/>
    </row>
    <row r="910" spans="1:21" x14ac:dyDescent="0.15">
      <c r="A910">
        <f t="shared" si="49"/>
        <v>236</v>
      </c>
      <c r="B910" s="17" t="s">
        <v>1744</v>
      </c>
      <c r="C910" s="3">
        <v>90.13</v>
      </c>
      <c r="D910" s="3">
        <v>8.65</v>
      </c>
      <c r="E910" s="3" t="s">
        <v>2173</v>
      </c>
      <c r="F910" s="3">
        <v>0.38</v>
      </c>
      <c r="G910" s="3">
        <v>0.06</v>
      </c>
      <c r="H910" s="3">
        <v>0.26</v>
      </c>
      <c r="I910" s="22" t="s">
        <v>2173</v>
      </c>
      <c r="J910" s="22" t="s">
        <v>2173</v>
      </c>
      <c r="K910" s="22">
        <v>0.52</v>
      </c>
      <c r="L910" s="11" t="s">
        <v>1111</v>
      </c>
      <c r="M910" s="3" t="s">
        <v>2173</v>
      </c>
      <c r="N910" s="14" t="s">
        <v>737</v>
      </c>
      <c r="O910" s="3">
        <f t="shared" si="47"/>
        <v>100</v>
      </c>
      <c r="R910" s="17" t="s">
        <v>1640</v>
      </c>
      <c r="S910" s="17" t="s">
        <v>1469</v>
      </c>
      <c r="T910" s="3"/>
      <c r="U910" s="3"/>
    </row>
    <row r="911" spans="1:21" x14ac:dyDescent="0.15">
      <c r="A911">
        <f t="shared" si="49"/>
        <v>237</v>
      </c>
      <c r="B911" s="17" t="s">
        <v>1745</v>
      </c>
      <c r="C911" s="3">
        <v>91.27</v>
      </c>
      <c r="D911" s="3">
        <v>8.07</v>
      </c>
      <c r="E911" s="3" t="s">
        <v>2173</v>
      </c>
      <c r="F911" s="3">
        <v>0.31</v>
      </c>
      <c r="G911" s="3" t="s">
        <v>2173</v>
      </c>
      <c r="H911" s="3">
        <v>0.35</v>
      </c>
      <c r="I911" s="22" t="s">
        <v>2173</v>
      </c>
      <c r="J911" s="22" t="s">
        <v>2173</v>
      </c>
      <c r="K911" s="11">
        <v>0.35</v>
      </c>
      <c r="L911" s="22" t="s">
        <v>2173</v>
      </c>
      <c r="M911" s="3" t="s">
        <v>2173</v>
      </c>
      <c r="N911" s="14" t="s">
        <v>737</v>
      </c>
      <c r="O911" s="3">
        <f t="shared" si="47"/>
        <v>100.35</v>
      </c>
      <c r="R911" s="17" t="s">
        <v>1641</v>
      </c>
      <c r="S911" s="17" t="s">
        <v>1426</v>
      </c>
      <c r="T911" s="3"/>
      <c r="U911" s="3"/>
    </row>
    <row r="912" spans="1:21" ht="16" x14ac:dyDescent="0.2">
      <c r="A912">
        <f t="shared" si="49"/>
        <v>238</v>
      </c>
      <c r="B912" s="17" t="s">
        <v>1746</v>
      </c>
      <c r="C912" s="3">
        <v>87.97</v>
      </c>
      <c r="D912" s="3">
        <v>8.66</v>
      </c>
      <c r="E912" s="3" t="s">
        <v>2173</v>
      </c>
      <c r="F912" s="11" t="s">
        <v>1111</v>
      </c>
      <c r="G912" s="3" t="s">
        <v>2173</v>
      </c>
      <c r="H912" s="3">
        <v>3.37</v>
      </c>
      <c r="I912" s="22" t="s">
        <v>2173</v>
      </c>
      <c r="J912" s="22" t="s">
        <v>2173</v>
      </c>
      <c r="K912" s="22" t="s">
        <v>2173</v>
      </c>
      <c r="L912" s="22" t="s">
        <v>2173</v>
      </c>
      <c r="M912" s="3" t="s">
        <v>2173</v>
      </c>
      <c r="N912" s="14" t="s">
        <v>737</v>
      </c>
      <c r="O912" s="3">
        <f t="shared" ref="O912:O954" si="50">SUM(C912:M912)</f>
        <v>100</v>
      </c>
      <c r="R912" s="17" t="s">
        <v>1642</v>
      </c>
      <c r="S912" s="17" t="s">
        <v>1643</v>
      </c>
      <c r="T912" s="14"/>
      <c r="U912" s="3"/>
    </row>
    <row r="913" spans="1:21" x14ac:dyDescent="0.15">
      <c r="A913">
        <f t="shared" si="49"/>
        <v>239</v>
      </c>
      <c r="B913" s="17" t="s">
        <v>1747</v>
      </c>
      <c r="C913" s="3">
        <v>88.94</v>
      </c>
      <c r="D913" s="3">
        <v>9.08</v>
      </c>
      <c r="E913" s="3" t="s">
        <v>2173</v>
      </c>
      <c r="F913" s="3">
        <v>1.37</v>
      </c>
      <c r="G913" s="3">
        <v>0.05</v>
      </c>
      <c r="H913" s="3">
        <v>0.08</v>
      </c>
      <c r="I913" s="22" t="s">
        <v>2173</v>
      </c>
      <c r="J913" s="22" t="s">
        <v>2173</v>
      </c>
      <c r="K913" s="22">
        <v>0.48</v>
      </c>
      <c r="L913" s="22" t="s">
        <v>2173</v>
      </c>
      <c r="M913" s="3" t="s">
        <v>2173</v>
      </c>
      <c r="N913" s="14" t="s">
        <v>737</v>
      </c>
      <c r="O913" s="3">
        <f t="shared" si="50"/>
        <v>100</v>
      </c>
      <c r="R913" s="17" t="s">
        <v>1644</v>
      </c>
      <c r="T913" s="3"/>
      <c r="U913" s="3"/>
    </row>
    <row r="914" spans="1:21" x14ac:dyDescent="0.15">
      <c r="A914">
        <f t="shared" si="49"/>
        <v>240</v>
      </c>
      <c r="B914" s="17" t="s">
        <v>1748</v>
      </c>
      <c r="C914" s="3">
        <v>87.47</v>
      </c>
      <c r="D914" s="3">
        <v>10.35</v>
      </c>
      <c r="E914" s="3" t="s">
        <v>2173</v>
      </c>
      <c r="F914" s="3">
        <v>0.24</v>
      </c>
      <c r="G914" s="3">
        <v>0.15</v>
      </c>
      <c r="H914" s="3">
        <v>0.25</v>
      </c>
      <c r="I914" s="22" t="s">
        <v>2173</v>
      </c>
      <c r="J914" s="22" t="s">
        <v>2173</v>
      </c>
      <c r="K914" s="22">
        <v>1.54</v>
      </c>
      <c r="L914" s="22" t="s">
        <v>2173</v>
      </c>
      <c r="M914" s="3" t="s">
        <v>2173</v>
      </c>
      <c r="N914" s="14" t="s">
        <v>737</v>
      </c>
      <c r="O914" s="3">
        <f t="shared" si="50"/>
        <v>100</v>
      </c>
      <c r="R914" s="17" t="s">
        <v>1645</v>
      </c>
      <c r="T914" s="3"/>
      <c r="U914" s="3"/>
    </row>
    <row r="915" spans="1:21" x14ac:dyDescent="0.15">
      <c r="A915">
        <f t="shared" si="49"/>
        <v>241</v>
      </c>
      <c r="B915" s="17" t="s">
        <v>1749</v>
      </c>
      <c r="C915" s="3">
        <v>87.91</v>
      </c>
      <c r="D915" s="3">
        <v>9.82</v>
      </c>
      <c r="E915" s="3" t="s">
        <v>2173</v>
      </c>
      <c r="F915" s="3">
        <v>0.44</v>
      </c>
      <c r="G915" s="3" t="s">
        <v>2173</v>
      </c>
      <c r="H915" s="3">
        <v>0.25</v>
      </c>
      <c r="I915" s="22" t="s">
        <v>2173</v>
      </c>
      <c r="J915" s="22" t="s">
        <v>2173</v>
      </c>
      <c r="K915" s="22">
        <v>1.58</v>
      </c>
      <c r="L915" s="22" t="s">
        <v>2173</v>
      </c>
      <c r="M915" s="3" t="s">
        <v>2173</v>
      </c>
      <c r="N915" s="14" t="s">
        <v>737</v>
      </c>
      <c r="O915" s="3">
        <f t="shared" si="50"/>
        <v>99.999999999999986</v>
      </c>
      <c r="R915" s="17" t="s">
        <v>1646</v>
      </c>
      <c r="T915" s="3"/>
      <c r="U915" s="3"/>
    </row>
    <row r="916" spans="1:21" x14ac:dyDescent="0.15">
      <c r="A916">
        <f t="shared" si="49"/>
        <v>242</v>
      </c>
      <c r="B916" s="17" t="s">
        <v>1750</v>
      </c>
      <c r="C916" s="3">
        <v>89.98</v>
      </c>
      <c r="D916" s="3">
        <v>7.26</v>
      </c>
      <c r="E916" s="3" t="s">
        <v>2173</v>
      </c>
      <c r="F916" s="3">
        <v>1.22</v>
      </c>
      <c r="G916" s="3" t="s">
        <v>2173</v>
      </c>
      <c r="H916" s="3">
        <v>0.11</v>
      </c>
      <c r="I916" s="22" t="s">
        <v>2173</v>
      </c>
      <c r="J916" s="22" t="s">
        <v>2173</v>
      </c>
      <c r="K916" s="22">
        <v>1.43</v>
      </c>
      <c r="L916" s="22" t="s">
        <v>2173</v>
      </c>
      <c r="M916" s="3" t="s">
        <v>2173</v>
      </c>
      <c r="N916" s="14" t="s">
        <v>737</v>
      </c>
      <c r="O916" s="3">
        <f t="shared" si="50"/>
        <v>100.00000000000001</v>
      </c>
      <c r="R916" s="17" t="s">
        <v>1647</v>
      </c>
      <c r="T916" s="3"/>
      <c r="U916" s="3"/>
    </row>
    <row r="917" spans="1:21" x14ac:dyDescent="0.15">
      <c r="A917">
        <f t="shared" si="49"/>
        <v>243</v>
      </c>
      <c r="B917" s="17" t="s">
        <v>1751</v>
      </c>
      <c r="C917" s="3">
        <v>85.21</v>
      </c>
      <c r="D917" s="3">
        <v>6.09</v>
      </c>
      <c r="E917" s="3" t="s">
        <v>2173</v>
      </c>
      <c r="F917" s="3">
        <v>4.53</v>
      </c>
      <c r="G917" s="3" t="s">
        <v>2173</v>
      </c>
      <c r="H917" s="3" t="s">
        <v>2173</v>
      </c>
      <c r="I917" s="22" t="s">
        <v>2173</v>
      </c>
      <c r="J917" s="22" t="s">
        <v>2173</v>
      </c>
      <c r="K917" s="22">
        <v>4.17</v>
      </c>
      <c r="L917" s="22" t="s">
        <v>1111</v>
      </c>
      <c r="M917" s="3" t="s">
        <v>2173</v>
      </c>
      <c r="N917" s="14" t="s">
        <v>737</v>
      </c>
      <c r="O917" s="3">
        <f t="shared" si="50"/>
        <v>100</v>
      </c>
      <c r="R917" s="17" t="s">
        <v>1648</v>
      </c>
      <c r="T917" s="3"/>
      <c r="U917" s="3"/>
    </row>
    <row r="918" spans="1:21" x14ac:dyDescent="0.15">
      <c r="A918">
        <f t="shared" si="49"/>
        <v>244</v>
      </c>
      <c r="B918" s="17" t="s">
        <v>1752</v>
      </c>
      <c r="C918" s="3">
        <v>90.45</v>
      </c>
      <c r="D918" s="3">
        <v>7.34</v>
      </c>
      <c r="E918" s="3" t="s">
        <v>2173</v>
      </c>
      <c r="F918" s="3">
        <v>1.05</v>
      </c>
      <c r="G918" s="3" t="s">
        <v>2173</v>
      </c>
      <c r="H918" s="11">
        <v>0.38</v>
      </c>
      <c r="I918" s="22" t="s">
        <v>2173</v>
      </c>
      <c r="J918" s="22" t="s">
        <v>2173</v>
      </c>
      <c r="K918" s="22">
        <v>0.83</v>
      </c>
      <c r="L918" s="22" t="s">
        <v>2173</v>
      </c>
      <c r="M918" s="3" t="s">
        <v>2173</v>
      </c>
      <c r="N918" s="14" t="s">
        <v>737</v>
      </c>
      <c r="O918" s="3">
        <f t="shared" si="50"/>
        <v>100.05</v>
      </c>
      <c r="R918" s="17" t="s">
        <v>1649</v>
      </c>
      <c r="S918" s="17" t="s">
        <v>1650</v>
      </c>
      <c r="T918" s="3"/>
      <c r="U918" s="3"/>
    </row>
    <row r="919" spans="1:21" x14ac:dyDescent="0.15">
      <c r="A919">
        <f t="shared" si="49"/>
        <v>245</v>
      </c>
      <c r="B919" s="17" t="s">
        <v>1753</v>
      </c>
      <c r="C919" s="3">
        <v>89.23</v>
      </c>
      <c r="D919" s="3">
        <v>8.93</v>
      </c>
      <c r="E919" s="3" t="s">
        <v>2173</v>
      </c>
      <c r="F919" s="3">
        <v>0.87</v>
      </c>
      <c r="G919" s="3" t="s">
        <v>2173</v>
      </c>
      <c r="H919" s="3">
        <v>0.32</v>
      </c>
      <c r="I919" s="22" t="s">
        <v>2173</v>
      </c>
      <c r="J919" s="22" t="s">
        <v>2173</v>
      </c>
      <c r="K919" s="22">
        <v>0.65</v>
      </c>
      <c r="L919" s="22" t="s">
        <v>2173</v>
      </c>
      <c r="M919" s="3" t="s">
        <v>2173</v>
      </c>
      <c r="N919" s="14" t="s">
        <v>737</v>
      </c>
      <c r="O919" s="3">
        <f t="shared" si="50"/>
        <v>100</v>
      </c>
      <c r="R919" s="17" t="s">
        <v>1651</v>
      </c>
      <c r="T919" s="3"/>
      <c r="U919" s="3"/>
    </row>
    <row r="920" spans="1:21" x14ac:dyDescent="0.15">
      <c r="A920">
        <f t="shared" si="49"/>
        <v>246</v>
      </c>
      <c r="B920" s="17" t="s">
        <v>1754</v>
      </c>
      <c r="C920" s="3">
        <v>82.07</v>
      </c>
      <c r="D920" s="3">
        <v>14.47</v>
      </c>
      <c r="E920" s="3" t="s">
        <v>2173</v>
      </c>
      <c r="F920" s="3">
        <v>2.29</v>
      </c>
      <c r="G920" s="3">
        <v>0.47</v>
      </c>
      <c r="H920" s="3">
        <v>0.55000000000000004</v>
      </c>
      <c r="I920" s="22" t="s">
        <v>2173</v>
      </c>
      <c r="J920" s="22" t="s">
        <v>2173</v>
      </c>
      <c r="K920" s="22">
        <v>0.15</v>
      </c>
      <c r="L920" s="22" t="s">
        <v>2173</v>
      </c>
      <c r="M920" s="3" t="s">
        <v>2173</v>
      </c>
      <c r="N920" s="14" t="s">
        <v>737</v>
      </c>
      <c r="O920" s="3">
        <f t="shared" si="50"/>
        <v>100</v>
      </c>
      <c r="R920" s="17" t="s">
        <v>1652</v>
      </c>
      <c r="T920" s="3"/>
      <c r="U920" s="3"/>
    </row>
    <row r="921" spans="1:21" x14ac:dyDescent="0.15">
      <c r="A921">
        <f t="shared" si="49"/>
        <v>247</v>
      </c>
      <c r="B921" s="17" t="s">
        <v>1755</v>
      </c>
      <c r="C921" s="3">
        <v>88.82</v>
      </c>
      <c r="D921" s="3">
        <v>9.57</v>
      </c>
      <c r="E921" s="3" t="s">
        <v>2173</v>
      </c>
      <c r="F921" s="3">
        <v>0.91</v>
      </c>
      <c r="G921" s="3" t="s">
        <v>2173</v>
      </c>
      <c r="H921" s="3">
        <v>0.38</v>
      </c>
      <c r="I921" s="22" t="s">
        <v>2173</v>
      </c>
      <c r="J921" s="22" t="s">
        <v>2173</v>
      </c>
      <c r="K921" s="22">
        <v>0.32</v>
      </c>
      <c r="L921" s="22" t="s">
        <v>2173</v>
      </c>
      <c r="M921" s="3" t="s">
        <v>2173</v>
      </c>
      <c r="N921" s="14" t="s">
        <v>737</v>
      </c>
      <c r="O921" s="3">
        <f t="shared" si="50"/>
        <v>99.999999999999972</v>
      </c>
      <c r="R921" s="17" t="s">
        <v>1653</v>
      </c>
      <c r="T921" s="3"/>
      <c r="U921" s="3"/>
    </row>
    <row r="922" spans="1:21" x14ac:dyDescent="0.15">
      <c r="A922">
        <f t="shared" si="49"/>
        <v>248</v>
      </c>
      <c r="B922" s="17" t="s">
        <v>1757</v>
      </c>
      <c r="C922" s="3">
        <v>82.21</v>
      </c>
      <c r="D922" s="3">
        <v>16.05</v>
      </c>
      <c r="E922" s="3" t="s">
        <v>2173</v>
      </c>
      <c r="F922" s="3">
        <v>1.18</v>
      </c>
      <c r="G922" s="3" t="s">
        <v>2173</v>
      </c>
      <c r="H922" s="3">
        <v>0.08</v>
      </c>
      <c r="I922" s="22" t="s">
        <v>2173</v>
      </c>
      <c r="J922" s="22" t="s">
        <v>2173</v>
      </c>
      <c r="K922" s="22">
        <v>0.48</v>
      </c>
      <c r="L922" s="22" t="s">
        <v>2173</v>
      </c>
      <c r="M922" s="3" t="s">
        <v>2173</v>
      </c>
      <c r="N922" s="14" t="s">
        <v>737</v>
      </c>
      <c r="O922" s="3">
        <f t="shared" si="50"/>
        <v>100</v>
      </c>
      <c r="R922" s="17" t="s">
        <v>1654</v>
      </c>
      <c r="T922" s="14"/>
      <c r="U922" s="3"/>
    </row>
    <row r="923" spans="1:21" x14ac:dyDescent="0.15">
      <c r="A923">
        <f t="shared" si="49"/>
        <v>249</v>
      </c>
      <c r="B923" s="17" t="s">
        <v>1756</v>
      </c>
      <c r="C923" s="3">
        <v>90.3</v>
      </c>
      <c r="D923" s="3">
        <v>7.44</v>
      </c>
      <c r="E923" s="3" t="s">
        <v>2173</v>
      </c>
      <c r="F923" s="3">
        <v>1.62</v>
      </c>
      <c r="G923" s="3">
        <v>0.12</v>
      </c>
      <c r="H923" s="3">
        <v>0.11</v>
      </c>
      <c r="I923" s="22" t="s">
        <v>2173</v>
      </c>
      <c r="J923" s="22" t="s">
        <v>2173</v>
      </c>
      <c r="K923" s="22">
        <v>0.41</v>
      </c>
      <c r="L923" s="22" t="s">
        <v>2173</v>
      </c>
      <c r="M923" s="3" t="s">
        <v>2173</v>
      </c>
      <c r="N923" s="14" t="s">
        <v>737</v>
      </c>
      <c r="O923" s="3">
        <f t="shared" si="50"/>
        <v>100</v>
      </c>
      <c r="R923" s="17" t="s">
        <v>1655</v>
      </c>
      <c r="T923" s="3"/>
      <c r="U923" s="3"/>
    </row>
    <row r="924" spans="1:21" x14ac:dyDescent="0.15">
      <c r="A924">
        <f t="shared" si="49"/>
        <v>250</v>
      </c>
      <c r="B924" s="17" t="s">
        <v>1758</v>
      </c>
      <c r="C924" s="3">
        <v>83.15</v>
      </c>
      <c r="D924" s="3">
        <v>8.1999999999999993</v>
      </c>
      <c r="E924" s="3" t="s">
        <v>2173</v>
      </c>
      <c r="F924" s="3">
        <v>5.88</v>
      </c>
      <c r="G924" s="3" t="s">
        <v>2173</v>
      </c>
      <c r="H924" s="3">
        <v>2.09</v>
      </c>
      <c r="I924" s="22" t="s">
        <v>2173</v>
      </c>
      <c r="J924" s="22" t="s">
        <v>2173</v>
      </c>
      <c r="K924" s="22">
        <v>0.68</v>
      </c>
      <c r="L924" s="22" t="s">
        <v>2173</v>
      </c>
      <c r="M924" s="3" t="s">
        <v>2173</v>
      </c>
      <c r="N924" s="14" t="s">
        <v>737</v>
      </c>
      <c r="O924" s="3">
        <f t="shared" si="50"/>
        <v>100.00000000000001</v>
      </c>
      <c r="R924" s="17" t="s">
        <v>1656</v>
      </c>
      <c r="T924" s="3"/>
      <c r="U924" s="3"/>
    </row>
    <row r="925" spans="1:21" x14ac:dyDescent="0.15">
      <c r="A925">
        <f t="shared" si="49"/>
        <v>251</v>
      </c>
      <c r="B925" s="17" t="s">
        <v>1759</v>
      </c>
      <c r="C925" s="3">
        <v>84.75</v>
      </c>
      <c r="D925" s="3">
        <v>12.92</v>
      </c>
      <c r="E925" s="3" t="s">
        <v>2173</v>
      </c>
      <c r="F925" s="3">
        <v>1.95</v>
      </c>
      <c r="G925" s="3" t="s">
        <v>2173</v>
      </c>
      <c r="H925" s="3">
        <v>0.3</v>
      </c>
      <c r="I925" s="22" t="s">
        <v>2173</v>
      </c>
      <c r="J925" s="22" t="s">
        <v>2173</v>
      </c>
      <c r="K925" s="22">
        <v>0.08</v>
      </c>
      <c r="L925" s="22" t="s">
        <v>2173</v>
      </c>
      <c r="M925" s="3" t="s">
        <v>2173</v>
      </c>
      <c r="N925" s="14" t="s">
        <v>737</v>
      </c>
      <c r="O925" s="3">
        <f t="shared" si="50"/>
        <v>100</v>
      </c>
      <c r="R925" s="17" t="s">
        <v>1658</v>
      </c>
      <c r="T925" s="3"/>
      <c r="U925" s="3"/>
    </row>
    <row r="926" spans="1:21" x14ac:dyDescent="0.15">
      <c r="A926">
        <f t="shared" si="49"/>
        <v>252</v>
      </c>
      <c r="B926" s="17" t="s">
        <v>1760</v>
      </c>
      <c r="C926" s="3">
        <v>83.02</v>
      </c>
      <c r="D926" s="3">
        <v>16.54</v>
      </c>
      <c r="E926" s="3" t="s">
        <v>2173</v>
      </c>
      <c r="F926" s="11" t="s">
        <v>1111</v>
      </c>
      <c r="G926" s="11" t="s">
        <v>1111</v>
      </c>
      <c r="H926" s="3">
        <v>0.44</v>
      </c>
      <c r="I926" s="22" t="s">
        <v>2173</v>
      </c>
      <c r="J926" s="22" t="s">
        <v>2173</v>
      </c>
      <c r="K926" s="20" t="s">
        <v>1111</v>
      </c>
      <c r="L926" s="22" t="s">
        <v>2173</v>
      </c>
      <c r="M926" s="3" t="s">
        <v>2173</v>
      </c>
      <c r="N926" s="14" t="s">
        <v>737</v>
      </c>
      <c r="O926" s="3">
        <f t="shared" si="50"/>
        <v>100</v>
      </c>
      <c r="R926" s="17" t="s">
        <v>1659</v>
      </c>
      <c r="S926" s="17" t="s">
        <v>1657</v>
      </c>
      <c r="T926" s="3"/>
      <c r="U926" s="3"/>
    </row>
    <row r="927" spans="1:21" x14ac:dyDescent="0.15">
      <c r="A927">
        <f t="shared" si="49"/>
        <v>253</v>
      </c>
      <c r="B927" s="17" t="s">
        <v>1761</v>
      </c>
      <c r="C927" s="3">
        <v>79.31</v>
      </c>
      <c r="D927" s="3">
        <v>18.850000000000001</v>
      </c>
      <c r="E927" s="3" t="s">
        <v>2173</v>
      </c>
      <c r="F927" s="3">
        <v>0.42</v>
      </c>
      <c r="G927" s="3">
        <v>0.1</v>
      </c>
      <c r="H927" s="3">
        <v>0.74</v>
      </c>
      <c r="I927" s="22" t="s">
        <v>2173</v>
      </c>
      <c r="J927" s="22" t="s">
        <v>2173</v>
      </c>
      <c r="K927" s="22">
        <v>0.57999999999999996</v>
      </c>
      <c r="L927" s="22" t="s">
        <v>2173</v>
      </c>
      <c r="M927" s="3" t="s">
        <v>2173</v>
      </c>
      <c r="N927" s="14" t="s">
        <v>737</v>
      </c>
      <c r="O927" s="3">
        <f t="shared" si="50"/>
        <v>99.999999999999986</v>
      </c>
      <c r="R927" s="17" t="s">
        <v>1660</v>
      </c>
      <c r="T927" s="3"/>
      <c r="U927" s="3"/>
    </row>
    <row r="928" spans="1:21" x14ac:dyDescent="0.15">
      <c r="A928">
        <f t="shared" si="49"/>
        <v>254</v>
      </c>
      <c r="B928" s="17" t="s">
        <v>1762</v>
      </c>
      <c r="C928" s="3">
        <v>81.44</v>
      </c>
      <c r="D928" s="3">
        <v>16.649999999999999</v>
      </c>
      <c r="E928" s="3" t="s">
        <v>2173</v>
      </c>
      <c r="F928" s="3">
        <v>0.98</v>
      </c>
      <c r="G928" s="3">
        <v>0.11</v>
      </c>
      <c r="H928" s="3">
        <v>0.64</v>
      </c>
      <c r="I928" s="22" t="s">
        <v>2173</v>
      </c>
      <c r="J928" s="22" t="s">
        <v>2173</v>
      </c>
      <c r="K928" s="22">
        <v>0.18</v>
      </c>
      <c r="L928" s="22" t="s">
        <v>2173</v>
      </c>
      <c r="M928" s="3" t="s">
        <v>2173</v>
      </c>
      <c r="N928" s="14" t="s">
        <v>737</v>
      </c>
      <c r="O928" s="3">
        <f t="shared" si="50"/>
        <v>100.00000000000001</v>
      </c>
      <c r="R928" s="17" t="s">
        <v>1661</v>
      </c>
      <c r="T928" s="3"/>
      <c r="U928" s="3"/>
    </row>
    <row r="929" spans="1:21" x14ac:dyDescent="0.15">
      <c r="A929">
        <f t="shared" si="49"/>
        <v>255</v>
      </c>
      <c r="B929" s="17" t="s">
        <v>1763</v>
      </c>
      <c r="C929" s="3">
        <v>85.48</v>
      </c>
      <c r="D929" s="3">
        <v>13.48</v>
      </c>
      <c r="E929" s="3" t="s">
        <v>2173</v>
      </c>
      <c r="F929" s="3" t="s">
        <v>2173</v>
      </c>
      <c r="G929" s="3" t="s">
        <v>2173</v>
      </c>
      <c r="H929" s="3">
        <v>0.53</v>
      </c>
      <c r="I929" s="22" t="s">
        <v>2173</v>
      </c>
      <c r="J929" s="22" t="s">
        <v>2173</v>
      </c>
      <c r="K929" s="22" t="s">
        <v>2173</v>
      </c>
      <c r="L929" s="22">
        <v>0.51</v>
      </c>
      <c r="M929" s="3" t="s">
        <v>2173</v>
      </c>
      <c r="N929" s="14" t="s">
        <v>737</v>
      </c>
      <c r="O929" s="3">
        <f t="shared" si="50"/>
        <v>100.00000000000001</v>
      </c>
      <c r="R929" s="17" t="s">
        <v>1662</v>
      </c>
      <c r="T929" s="3"/>
      <c r="U929" s="3"/>
    </row>
    <row r="930" spans="1:21" x14ac:dyDescent="0.15">
      <c r="A930">
        <f t="shared" si="49"/>
        <v>256</v>
      </c>
      <c r="B930" s="17" t="s">
        <v>1764</v>
      </c>
      <c r="C930" s="3">
        <v>76.400000000000006</v>
      </c>
      <c r="D930" s="3">
        <v>21.29</v>
      </c>
      <c r="E930" s="3" t="s">
        <v>2173</v>
      </c>
      <c r="F930" s="3">
        <v>1.18</v>
      </c>
      <c r="G930" s="3" t="s">
        <v>2173</v>
      </c>
      <c r="H930" s="3">
        <v>0.05</v>
      </c>
      <c r="I930" s="22" t="s">
        <v>2173</v>
      </c>
      <c r="J930" s="22" t="s">
        <v>2173</v>
      </c>
      <c r="K930" s="22">
        <v>1.08</v>
      </c>
      <c r="L930" s="22" t="s">
        <v>2173</v>
      </c>
      <c r="M930" s="3" t="s">
        <v>2173</v>
      </c>
      <c r="N930" s="14" t="s">
        <v>737</v>
      </c>
      <c r="O930" s="3">
        <f t="shared" si="50"/>
        <v>100</v>
      </c>
      <c r="R930" s="17" t="s">
        <v>1664</v>
      </c>
      <c r="T930" s="14"/>
      <c r="U930" s="3"/>
    </row>
    <row r="931" spans="1:21" x14ac:dyDescent="0.15">
      <c r="A931">
        <f t="shared" si="49"/>
        <v>257</v>
      </c>
      <c r="B931" s="17" t="s">
        <v>1765</v>
      </c>
      <c r="C931" s="3">
        <v>75.38</v>
      </c>
      <c r="D931" s="3">
        <v>11.52</v>
      </c>
      <c r="E931" s="3" t="s">
        <v>2173</v>
      </c>
      <c r="F931" s="3">
        <v>12.64</v>
      </c>
      <c r="G931" s="3" t="s">
        <v>2173</v>
      </c>
      <c r="H931" s="3">
        <v>0.46</v>
      </c>
      <c r="I931" s="22" t="s">
        <v>2173</v>
      </c>
      <c r="J931" s="22" t="s">
        <v>2173</v>
      </c>
      <c r="K931" s="22" t="s">
        <v>2173</v>
      </c>
      <c r="L931" s="22" t="s">
        <v>2173</v>
      </c>
      <c r="M931" s="3" t="s">
        <v>2173</v>
      </c>
      <c r="N931" s="14" t="s">
        <v>737</v>
      </c>
      <c r="O931" s="3">
        <f t="shared" si="50"/>
        <v>99.999999999999986</v>
      </c>
      <c r="R931" s="17" t="s">
        <v>1663</v>
      </c>
      <c r="T931" s="3"/>
      <c r="U931" s="3"/>
    </row>
    <row r="932" spans="1:21" x14ac:dyDescent="0.15">
      <c r="A932">
        <f t="shared" si="49"/>
        <v>258</v>
      </c>
      <c r="B932" s="17" t="s">
        <v>1766</v>
      </c>
      <c r="C932" s="3">
        <v>87.21</v>
      </c>
      <c r="D932" s="3">
        <v>10.25</v>
      </c>
      <c r="E932" s="3" t="s">
        <v>2173</v>
      </c>
      <c r="F932" s="3">
        <v>0.97</v>
      </c>
      <c r="G932" s="3" t="s">
        <v>2173</v>
      </c>
      <c r="H932" s="3">
        <v>1.39</v>
      </c>
      <c r="I932" s="22" t="s">
        <v>2173</v>
      </c>
      <c r="J932" s="22" t="s">
        <v>2173</v>
      </c>
      <c r="K932" s="22" t="s">
        <v>2173</v>
      </c>
      <c r="L932" s="22">
        <v>0.18</v>
      </c>
      <c r="M932" s="3" t="s">
        <v>2173</v>
      </c>
      <c r="N932" s="14" t="s">
        <v>737</v>
      </c>
      <c r="O932" s="3">
        <f t="shared" si="50"/>
        <v>100</v>
      </c>
      <c r="R932" s="17" t="s">
        <v>1665</v>
      </c>
      <c r="T932" s="14"/>
      <c r="U932" s="3"/>
    </row>
    <row r="933" spans="1:21" x14ac:dyDescent="0.15">
      <c r="A933">
        <f t="shared" ref="A933:A941" si="51">A932+1</f>
        <v>259</v>
      </c>
      <c r="B933" s="17" t="s">
        <v>1767</v>
      </c>
      <c r="C933" s="3">
        <v>88.52</v>
      </c>
      <c r="D933" s="3">
        <v>10.3</v>
      </c>
      <c r="E933" s="3" t="s">
        <v>2173</v>
      </c>
      <c r="F933" s="3">
        <v>0.49</v>
      </c>
      <c r="G933" s="3" t="s">
        <v>2173</v>
      </c>
      <c r="H933" s="3">
        <v>0.33</v>
      </c>
      <c r="I933" s="22" t="s">
        <v>2173</v>
      </c>
      <c r="J933" s="22" t="s">
        <v>2173</v>
      </c>
      <c r="K933" s="22">
        <v>0.36</v>
      </c>
      <c r="L933" s="22" t="s">
        <v>2173</v>
      </c>
      <c r="M933" s="3" t="s">
        <v>2173</v>
      </c>
      <c r="N933" s="14" t="s">
        <v>737</v>
      </c>
      <c r="O933" s="3">
        <f t="shared" si="50"/>
        <v>99.999999999999986</v>
      </c>
      <c r="R933" s="17" t="s">
        <v>1666</v>
      </c>
      <c r="T933" s="3"/>
      <c r="U933" s="3"/>
    </row>
    <row r="934" spans="1:21" x14ac:dyDescent="0.15">
      <c r="A934">
        <f t="shared" si="51"/>
        <v>260</v>
      </c>
      <c r="B934" s="17" t="s">
        <v>1768</v>
      </c>
      <c r="C934" s="3">
        <v>90.15</v>
      </c>
      <c r="D934" s="3">
        <v>9.14</v>
      </c>
      <c r="E934" s="3" t="s">
        <v>2173</v>
      </c>
      <c r="F934" s="3" t="s">
        <v>2173</v>
      </c>
      <c r="G934" s="3" t="s">
        <v>2173</v>
      </c>
      <c r="H934" s="3">
        <v>0.06</v>
      </c>
      <c r="I934" s="22" t="s">
        <v>2173</v>
      </c>
      <c r="J934" s="22" t="s">
        <v>2173</v>
      </c>
      <c r="K934" s="22">
        <v>0.65</v>
      </c>
      <c r="L934" s="22" t="s">
        <v>2173</v>
      </c>
      <c r="M934" s="3" t="s">
        <v>2173</v>
      </c>
      <c r="N934" s="14" t="s">
        <v>737</v>
      </c>
      <c r="O934" s="3">
        <f t="shared" si="50"/>
        <v>100.00000000000001</v>
      </c>
      <c r="R934" s="17" t="s">
        <v>1667</v>
      </c>
      <c r="T934" s="3"/>
      <c r="U934" s="3"/>
    </row>
    <row r="935" spans="1:21" x14ac:dyDescent="0.15">
      <c r="A935">
        <f t="shared" si="51"/>
        <v>261</v>
      </c>
      <c r="B935" s="17" t="s">
        <v>1769</v>
      </c>
      <c r="C935" s="3">
        <v>94.41</v>
      </c>
      <c r="D935" s="3">
        <v>5.29</v>
      </c>
      <c r="E935" s="3" t="s">
        <v>2173</v>
      </c>
      <c r="F935" s="3" t="s">
        <v>2173</v>
      </c>
      <c r="G935" s="3" t="s">
        <v>2173</v>
      </c>
      <c r="H935" s="3">
        <v>0.1</v>
      </c>
      <c r="I935" s="22" t="s">
        <v>2173</v>
      </c>
      <c r="J935" s="22" t="s">
        <v>2173</v>
      </c>
      <c r="K935" s="22">
        <v>0.2</v>
      </c>
      <c r="L935" s="22" t="s">
        <v>2173</v>
      </c>
      <c r="M935" s="3" t="s">
        <v>2173</v>
      </c>
      <c r="N935" s="14" t="s">
        <v>737</v>
      </c>
      <c r="O935" s="3">
        <f t="shared" si="50"/>
        <v>100</v>
      </c>
      <c r="R935" s="17" t="s">
        <v>1668</v>
      </c>
      <c r="T935" s="3"/>
      <c r="U935" s="3"/>
    </row>
    <row r="936" spans="1:21" x14ac:dyDescent="0.15">
      <c r="A936">
        <f t="shared" si="51"/>
        <v>262</v>
      </c>
      <c r="B936" s="17" t="s">
        <v>1770</v>
      </c>
      <c r="C936" s="3">
        <v>91.73</v>
      </c>
      <c r="D936" s="3">
        <v>7.61</v>
      </c>
      <c r="E936" s="3" t="s">
        <v>2173</v>
      </c>
      <c r="F936" s="3" t="s">
        <v>2173</v>
      </c>
      <c r="G936" s="3" t="s">
        <v>2173</v>
      </c>
      <c r="H936" s="3">
        <v>0.23</v>
      </c>
      <c r="I936" s="22" t="s">
        <v>2173</v>
      </c>
      <c r="J936" s="22" t="s">
        <v>2173</v>
      </c>
      <c r="K936" s="22">
        <v>0.43</v>
      </c>
      <c r="L936" s="22" t="s">
        <v>2173</v>
      </c>
      <c r="M936" s="3" t="s">
        <v>2173</v>
      </c>
      <c r="N936" s="14" t="s">
        <v>737</v>
      </c>
      <c r="O936" s="3">
        <f t="shared" si="50"/>
        <v>100.00000000000001</v>
      </c>
      <c r="R936" s="17" t="s">
        <v>1669</v>
      </c>
      <c r="T936" s="3"/>
      <c r="U936" s="3"/>
    </row>
    <row r="937" spans="1:21" x14ac:dyDescent="0.15">
      <c r="A937">
        <f t="shared" si="51"/>
        <v>263</v>
      </c>
      <c r="B937" s="17" t="s">
        <v>1771</v>
      </c>
      <c r="C937" s="11">
        <v>83.38</v>
      </c>
      <c r="D937" s="3">
        <v>16.059999999999999</v>
      </c>
      <c r="E937" s="3" t="s">
        <v>2173</v>
      </c>
      <c r="F937" s="3" t="s">
        <v>2173</v>
      </c>
      <c r="G937" s="3" t="s">
        <v>2173</v>
      </c>
      <c r="H937" s="3">
        <v>0.08</v>
      </c>
      <c r="I937" s="22" t="s">
        <v>2173</v>
      </c>
      <c r="J937" s="22" t="s">
        <v>2173</v>
      </c>
      <c r="K937" s="22">
        <v>0.67</v>
      </c>
      <c r="L937" s="22" t="s">
        <v>2173</v>
      </c>
      <c r="M937" s="3" t="s">
        <v>2173</v>
      </c>
      <c r="N937" s="14" t="s">
        <v>737</v>
      </c>
      <c r="O937" s="3">
        <f t="shared" si="50"/>
        <v>100.19</v>
      </c>
      <c r="R937" s="17" t="s">
        <v>1670</v>
      </c>
      <c r="S937" s="17" t="s">
        <v>1671</v>
      </c>
      <c r="T937" s="3"/>
      <c r="U937" s="3"/>
    </row>
    <row r="938" spans="1:21" x14ac:dyDescent="0.15">
      <c r="A938">
        <f t="shared" si="51"/>
        <v>264</v>
      </c>
      <c r="B938" s="17" t="s">
        <v>1772</v>
      </c>
      <c r="C938" s="3">
        <v>98.38</v>
      </c>
      <c r="D938" s="3">
        <v>7.0000000000000007E-2</v>
      </c>
      <c r="E938" s="3">
        <v>0.09</v>
      </c>
      <c r="F938" s="3">
        <v>0.56999999999999995</v>
      </c>
      <c r="G938" s="3" t="s">
        <v>2173</v>
      </c>
      <c r="H938" s="3">
        <v>0.59</v>
      </c>
      <c r="I938" s="22" t="s">
        <v>2173</v>
      </c>
      <c r="J938" s="22" t="s">
        <v>2173</v>
      </c>
      <c r="K938" s="22" t="s">
        <v>2173</v>
      </c>
      <c r="L938" s="22">
        <v>0.3</v>
      </c>
      <c r="M938" s="3" t="s">
        <v>2173</v>
      </c>
      <c r="N938" s="14" t="s">
        <v>737</v>
      </c>
      <c r="O938" s="3">
        <f t="shared" si="50"/>
        <v>99.999999999999986</v>
      </c>
      <c r="R938" s="17" t="s">
        <v>1672</v>
      </c>
      <c r="T938" s="3"/>
      <c r="U938" s="3"/>
    </row>
    <row r="939" spans="1:21" x14ac:dyDescent="0.15">
      <c r="A939">
        <f t="shared" si="51"/>
        <v>265</v>
      </c>
      <c r="B939" s="17" t="s">
        <v>1773</v>
      </c>
      <c r="C939" s="3">
        <v>89.24</v>
      </c>
      <c r="D939" s="3">
        <v>9.1</v>
      </c>
      <c r="E939" s="3" t="s">
        <v>2173</v>
      </c>
      <c r="F939" s="3">
        <v>1.38</v>
      </c>
      <c r="G939" s="3" t="s">
        <v>2173</v>
      </c>
      <c r="H939" s="3">
        <v>0.1</v>
      </c>
      <c r="I939" s="22" t="s">
        <v>2173</v>
      </c>
      <c r="J939" s="22" t="s">
        <v>2173</v>
      </c>
      <c r="K939" s="22">
        <v>0.18</v>
      </c>
      <c r="L939" s="22" t="s">
        <v>2173</v>
      </c>
      <c r="M939" s="3" t="s">
        <v>2173</v>
      </c>
      <c r="N939" s="14" t="s">
        <v>737</v>
      </c>
      <c r="O939" s="3">
        <f t="shared" si="50"/>
        <v>99.999999999999986</v>
      </c>
      <c r="R939" s="17" t="s">
        <v>1460</v>
      </c>
      <c r="T939" s="3"/>
      <c r="U939" s="3"/>
    </row>
    <row r="940" spans="1:21" x14ac:dyDescent="0.15">
      <c r="A940">
        <f t="shared" si="51"/>
        <v>266</v>
      </c>
      <c r="B940" s="17" t="s">
        <v>2126</v>
      </c>
      <c r="C940" s="3">
        <v>74.66</v>
      </c>
      <c r="D940" s="15">
        <v>8.34</v>
      </c>
      <c r="E940" s="3" t="s">
        <v>2173</v>
      </c>
      <c r="F940" s="3">
        <v>16.62</v>
      </c>
      <c r="G940" s="3" t="s">
        <v>2173</v>
      </c>
      <c r="H940" s="3">
        <v>0.1</v>
      </c>
      <c r="I940" s="22" t="s">
        <v>2173</v>
      </c>
      <c r="J940" s="22" t="s">
        <v>2173</v>
      </c>
      <c r="K940" s="22">
        <v>0.28000000000000003</v>
      </c>
      <c r="L940" s="22" t="s">
        <v>2173</v>
      </c>
      <c r="M940" s="3" t="s">
        <v>2173</v>
      </c>
      <c r="N940" s="14" t="s">
        <v>737</v>
      </c>
      <c r="O940" s="3">
        <f t="shared" si="50"/>
        <v>100</v>
      </c>
      <c r="R940" s="17" t="s">
        <v>1673</v>
      </c>
      <c r="T940" s="3"/>
      <c r="U940" s="3"/>
    </row>
    <row r="941" spans="1:21" x14ac:dyDescent="0.15">
      <c r="A941">
        <f t="shared" si="51"/>
        <v>267</v>
      </c>
      <c r="B941" s="17" t="s">
        <v>2127</v>
      </c>
      <c r="C941" s="3">
        <v>91.78</v>
      </c>
      <c r="D941" s="3">
        <v>5.93</v>
      </c>
      <c r="E941" s="3" t="s">
        <v>2173</v>
      </c>
      <c r="F941" s="3">
        <v>1.97</v>
      </c>
      <c r="G941" s="3" t="s">
        <v>2173</v>
      </c>
      <c r="H941" s="3">
        <v>0.06</v>
      </c>
      <c r="I941" s="22" t="s">
        <v>2173</v>
      </c>
      <c r="J941" s="22" t="s">
        <v>2173</v>
      </c>
      <c r="K941" s="22">
        <v>0.26</v>
      </c>
      <c r="L941" s="22" t="s">
        <v>2173</v>
      </c>
      <c r="M941" s="3" t="s">
        <v>2173</v>
      </c>
      <c r="N941" s="14" t="s">
        <v>737</v>
      </c>
      <c r="O941" s="3">
        <f t="shared" si="50"/>
        <v>100.00000000000001</v>
      </c>
      <c r="R941" s="17" t="s">
        <v>1674</v>
      </c>
      <c r="T941" s="3"/>
      <c r="U941" s="3"/>
    </row>
    <row r="942" spans="1:21" x14ac:dyDescent="0.15">
      <c r="A942" s="13" t="s">
        <v>2128</v>
      </c>
      <c r="I942" s="22"/>
      <c r="J942" s="22"/>
      <c r="K942" s="22"/>
      <c r="L942" s="22"/>
      <c r="T942" s="3"/>
      <c r="U942" s="3"/>
    </row>
    <row r="943" spans="1:21" x14ac:dyDescent="0.15">
      <c r="A943">
        <f>A941+1</f>
        <v>268</v>
      </c>
      <c r="B943" s="17" t="s">
        <v>2129</v>
      </c>
      <c r="C943" s="3">
        <v>84.95</v>
      </c>
      <c r="D943" s="3">
        <v>6.5</v>
      </c>
      <c r="E943" s="3">
        <v>6.54</v>
      </c>
      <c r="F943" s="3" t="s">
        <v>1111</v>
      </c>
      <c r="G943" s="3" t="s">
        <v>2173</v>
      </c>
      <c r="H943" s="3">
        <v>0.32</v>
      </c>
      <c r="I943" s="22">
        <v>0.97</v>
      </c>
      <c r="J943" s="22" t="s">
        <v>2173</v>
      </c>
      <c r="K943" s="22">
        <v>0.72</v>
      </c>
      <c r="L943" s="22" t="s">
        <v>2173</v>
      </c>
      <c r="M943" s="3" t="s">
        <v>2173</v>
      </c>
      <c r="N943" s="3" t="s">
        <v>1112</v>
      </c>
      <c r="O943" s="3">
        <f t="shared" si="50"/>
        <v>100</v>
      </c>
      <c r="T943" s="3"/>
      <c r="U943" s="3"/>
    </row>
    <row r="944" spans="1:21" x14ac:dyDescent="0.15">
      <c r="A944">
        <f>A943+1</f>
        <v>269</v>
      </c>
      <c r="B944" s="17" t="s">
        <v>2131</v>
      </c>
      <c r="C944" s="3">
        <v>88.63</v>
      </c>
      <c r="D944" s="3">
        <v>10.5</v>
      </c>
      <c r="E944" s="3" t="s">
        <v>2173</v>
      </c>
      <c r="F944" s="3">
        <v>0.5</v>
      </c>
      <c r="G944" s="3" t="s">
        <v>1111</v>
      </c>
      <c r="H944" s="3" t="s">
        <v>1111</v>
      </c>
      <c r="I944" s="22" t="s">
        <v>2173</v>
      </c>
      <c r="J944" s="22" t="s">
        <v>2173</v>
      </c>
      <c r="K944" s="22">
        <v>0.37</v>
      </c>
      <c r="L944" s="22" t="s">
        <v>2173</v>
      </c>
      <c r="M944" s="3" t="s">
        <v>2173</v>
      </c>
      <c r="N944" s="3" t="s">
        <v>1112</v>
      </c>
      <c r="O944" s="3">
        <f t="shared" si="50"/>
        <v>100</v>
      </c>
      <c r="T944" s="3"/>
      <c r="U944" s="3"/>
    </row>
    <row r="945" spans="1:21" x14ac:dyDescent="0.15">
      <c r="A945">
        <f>A944+1</f>
        <v>270</v>
      </c>
      <c r="B945" s="17" t="s">
        <v>2130</v>
      </c>
      <c r="C945" s="3">
        <v>89.86</v>
      </c>
      <c r="D945" s="3">
        <v>6.92</v>
      </c>
      <c r="E945" s="3">
        <v>2.2200000000000002</v>
      </c>
      <c r="F945" s="3">
        <v>0.82</v>
      </c>
      <c r="G945" s="3" t="s">
        <v>2173</v>
      </c>
      <c r="H945" s="3" t="s">
        <v>1111</v>
      </c>
      <c r="I945" s="22">
        <v>0.18</v>
      </c>
      <c r="J945" s="22" t="s">
        <v>2173</v>
      </c>
      <c r="K945" s="22" t="s">
        <v>1111</v>
      </c>
      <c r="L945" s="22" t="s">
        <v>2173</v>
      </c>
      <c r="M945" s="3" t="s">
        <v>2173</v>
      </c>
      <c r="N945" s="3" t="s">
        <v>1112</v>
      </c>
      <c r="O945" s="3">
        <f t="shared" si="50"/>
        <v>100</v>
      </c>
      <c r="T945" s="3"/>
      <c r="U945" s="3"/>
    </row>
    <row r="946" spans="1:21" x14ac:dyDescent="0.15">
      <c r="A946">
        <f>A945+1</f>
        <v>271</v>
      </c>
      <c r="B946" s="17" t="s">
        <v>2132</v>
      </c>
      <c r="C946" s="3">
        <v>89.32</v>
      </c>
      <c r="D946" s="3">
        <v>6.81</v>
      </c>
      <c r="E946" s="3">
        <v>2.5499999999999998</v>
      </c>
      <c r="F946" s="3" t="s">
        <v>1111</v>
      </c>
      <c r="G946" s="3" t="s">
        <v>2173</v>
      </c>
      <c r="H946" s="3" t="s">
        <v>1111</v>
      </c>
      <c r="I946" s="22">
        <v>0.3</v>
      </c>
      <c r="J946" s="22" t="s">
        <v>2173</v>
      </c>
      <c r="K946" s="22">
        <v>1.02</v>
      </c>
      <c r="L946" s="22" t="s">
        <v>2173</v>
      </c>
      <c r="M946" s="3" t="s">
        <v>2173</v>
      </c>
      <c r="N946" s="3" t="s">
        <v>1112</v>
      </c>
      <c r="O946" s="3">
        <f t="shared" si="50"/>
        <v>99.999999999999986</v>
      </c>
      <c r="T946" s="3"/>
      <c r="U946" s="3"/>
    </row>
    <row r="947" spans="1:21" x14ac:dyDescent="0.15">
      <c r="A947">
        <f>A946+1</f>
        <v>272</v>
      </c>
      <c r="B947" s="17" t="s">
        <v>2133</v>
      </c>
      <c r="C947" s="3">
        <v>89.66</v>
      </c>
      <c r="D947" s="3">
        <v>6.8</v>
      </c>
      <c r="E947" s="3">
        <v>1.3</v>
      </c>
      <c r="F947" s="3">
        <v>0.85</v>
      </c>
      <c r="G947" s="3" t="s">
        <v>1111</v>
      </c>
      <c r="H947" s="3">
        <v>1.17</v>
      </c>
      <c r="I947" s="22" t="s">
        <v>1111</v>
      </c>
      <c r="J947" s="22" t="s">
        <v>2173</v>
      </c>
      <c r="K947" s="22">
        <v>0.22</v>
      </c>
      <c r="L947" s="22" t="s">
        <v>2173</v>
      </c>
      <c r="M947" s="3" t="s">
        <v>1111</v>
      </c>
      <c r="N947" s="3" t="s">
        <v>1112</v>
      </c>
      <c r="O947" s="3">
        <f t="shared" si="50"/>
        <v>99.999999999999986</v>
      </c>
      <c r="T947" s="3"/>
      <c r="U947" s="3"/>
    </row>
    <row r="948" spans="1:21" x14ac:dyDescent="0.15">
      <c r="A948">
        <f>A947+1</f>
        <v>273</v>
      </c>
      <c r="B948" s="17" t="s">
        <v>2134</v>
      </c>
      <c r="C948" s="3">
        <v>76.099999999999994</v>
      </c>
      <c r="D948" s="3">
        <v>10.199999999999999</v>
      </c>
      <c r="E948" s="3">
        <v>11.11</v>
      </c>
      <c r="F948" s="3" t="s">
        <v>1111</v>
      </c>
      <c r="G948" s="3" t="s">
        <v>2173</v>
      </c>
      <c r="H948" s="3">
        <v>1.07</v>
      </c>
      <c r="I948" s="22">
        <v>0.83</v>
      </c>
      <c r="J948" s="22">
        <v>0.56999999999999995</v>
      </c>
      <c r="K948" s="22">
        <v>0.12</v>
      </c>
      <c r="L948" s="22" t="s">
        <v>1111</v>
      </c>
      <c r="M948" s="3" t="s">
        <v>2173</v>
      </c>
      <c r="N948" s="3" t="s">
        <v>1112</v>
      </c>
      <c r="O948" s="3">
        <f t="shared" si="50"/>
        <v>99.999999999999986</v>
      </c>
      <c r="T948" s="3"/>
      <c r="U948" s="3"/>
    </row>
    <row r="949" spans="1:21" x14ac:dyDescent="0.15">
      <c r="A949" s="13" t="s">
        <v>2135</v>
      </c>
      <c r="I949" s="22"/>
      <c r="J949" s="22"/>
      <c r="K949" s="22"/>
      <c r="L949" s="22"/>
      <c r="T949" s="3"/>
      <c r="U949" s="3"/>
    </row>
    <row r="950" spans="1:21" x14ac:dyDescent="0.15">
      <c r="A950">
        <f>A948+1</f>
        <v>274</v>
      </c>
      <c r="B950" s="17" t="s">
        <v>2136</v>
      </c>
      <c r="C950" s="3">
        <v>87.1</v>
      </c>
      <c r="D950" s="3">
        <v>9.99</v>
      </c>
      <c r="E950" s="3" t="s">
        <v>2173</v>
      </c>
      <c r="F950" s="3" t="s">
        <v>2173</v>
      </c>
      <c r="G950" s="3" t="s">
        <v>2173</v>
      </c>
      <c r="H950" s="3">
        <v>1.91</v>
      </c>
      <c r="I950" s="22" t="s">
        <v>2173</v>
      </c>
      <c r="J950" s="22" t="s">
        <v>2173</v>
      </c>
      <c r="K950" s="22" t="s">
        <v>2173</v>
      </c>
      <c r="L950" s="22">
        <v>1</v>
      </c>
      <c r="M950" s="3" t="s">
        <v>2173</v>
      </c>
      <c r="N950" s="14" t="s">
        <v>737</v>
      </c>
      <c r="O950" s="3">
        <f t="shared" si="50"/>
        <v>99.999999999999986</v>
      </c>
      <c r="R950" s="13" t="s">
        <v>1675</v>
      </c>
      <c r="T950" s="3"/>
      <c r="U950" s="3"/>
    </row>
    <row r="951" spans="1:21" x14ac:dyDescent="0.15">
      <c r="A951">
        <f>A950+1</f>
        <v>275</v>
      </c>
      <c r="B951" s="17" t="s">
        <v>2137</v>
      </c>
      <c r="C951" s="15">
        <v>88.79</v>
      </c>
      <c r="D951" s="15">
        <v>9.7100000000000009</v>
      </c>
      <c r="E951" s="3" t="s">
        <v>2173</v>
      </c>
      <c r="F951" s="14" t="s">
        <v>2173</v>
      </c>
      <c r="G951" s="15">
        <v>0.15</v>
      </c>
      <c r="H951" s="15">
        <v>0.2</v>
      </c>
      <c r="I951" s="22" t="s">
        <v>2173</v>
      </c>
      <c r="J951" s="22" t="s">
        <v>2173</v>
      </c>
      <c r="K951" s="24">
        <v>1.1499999999999999</v>
      </c>
      <c r="L951" s="22" t="s">
        <v>2173</v>
      </c>
      <c r="M951" s="3" t="s">
        <v>2173</v>
      </c>
      <c r="N951" s="14" t="s">
        <v>737</v>
      </c>
      <c r="O951" s="3">
        <f t="shared" si="50"/>
        <v>100.00000000000001</v>
      </c>
      <c r="R951" s="13" t="s">
        <v>1676</v>
      </c>
      <c r="T951" s="3"/>
      <c r="U951" s="3"/>
    </row>
    <row r="952" spans="1:21" x14ac:dyDescent="0.15">
      <c r="A952">
        <f>A951+1</f>
        <v>276</v>
      </c>
      <c r="B952" s="17" t="s">
        <v>2138</v>
      </c>
      <c r="C952" s="3">
        <v>88.94</v>
      </c>
      <c r="D952" s="3">
        <v>9.08</v>
      </c>
      <c r="E952" s="3" t="s">
        <v>2173</v>
      </c>
      <c r="F952" s="3">
        <v>1.37</v>
      </c>
      <c r="G952" s="3">
        <v>0.05</v>
      </c>
      <c r="H952" s="3">
        <v>0.08</v>
      </c>
      <c r="I952" s="22" t="s">
        <v>2173</v>
      </c>
      <c r="J952" s="22" t="s">
        <v>2173</v>
      </c>
      <c r="K952" s="22">
        <v>0.48</v>
      </c>
      <c r="L952" s="22" t="s">
        <v>2173</v>
      </c>
      <c r="M952" s="3" t="s">
        <v>2173</v>
      </c>
      <c r="N952" s="14" t="s">
        <v>737</v>
      </c>
      <c r="O952" s="3">
        <f t="shared" si="50"/>
        <v>100</v>
      </c>
      <c r="R952" s="13" t="s">
        <v>1644</v>
      </c>
      <c r="T952" s="3"/>
      <c r="U952" s="3"/>
    </row>
    <row r="953" spans="1:21" x14ac:dyDescent="0.15">
      <c r="A953">
        <f>A952+1</f>
        <v>277</v>
      </c>
      <c r="B953" s="17" t="s">
        <v>2139</v>
      </c>
      <c r="C953" s="3">
        <v>87.27</v>
      </c>
      <c r="D953" s="3">
        <v>10.62</v>
      </c>
      <c r="E953" s="3" t="s">
        <v>2173</v>
      </c>
      <c r="F953" s="3">
        <v>1.38</v>
      </c>
      <c r="G953" s="3" t="s">
        <v>2173</v>
      </c>
      <c r="H953" s="3">
        <v>0.73</v>
      </c>
      <c r="I953" s="22" t="s">
        <v>2173</v>
      </c>
      <c r="J953" s="22" t="s">
        <v>2173</v>
      </c>
      <c r="K953" s="22" t="s">
        <v>2173</v>
      </c>
      <c r="L953" s="22" t="s">
        <v>2173</v>
      </c>
      <c r="M953" s="3" t="s">
        <v>2173</v>
      </c>
      <c r="N953" s="14" t="s">
        <v>737</v>
      </c>
      <c r="O953" s="3">
        <f t="shared" si="50"/>
        <v>100</v>
      </c>
      <c r="R953" s="13" t="s">
        <v>1677</v>
      </c>
      <c r="T953" s="3"/>
      <c r="U953" s="3"/>
    </row>
    <row r="954" spans="1:21" x14ac:dyDescent="0.15">
      <c r="A954">
        <f>A953+1</f>
        <v>278</v>
      </c>
      <c r="B954" s="17" t="s">
        <v>2139</v>
      </c>
      <c r="C954" s="3">
        <v>88.86</v>
      </c>
      <c r="D954" s="3">
        <v>8.15</v>
      </c>
      <c r="E954" s="3" t="s">
        <v>2173</v>
      </c>
      <c r="F954" s="3">
        <v>1.85</v>
      </c>
      <c r="G954" s="3" t="s">
        <v>2173</v>
      </c>
      <c r="H954" s="3">
        <v>0.41</v>
      </c>
      <c r="I954" s="22" t="s">
        <v>2173</v>
      </c>
      <c r="J954" s="22" t="s">
        <v>2173</v>
      </c>
      <c r="K954" s="22">
        <v>0.73</v>
      </c>
      <c r="L954" s="22" t="s">
        <v>2173</v>
      </c>
      <c r="M954" s="3" t="s">
        <v>2173</v>
      </c>
      <c r="N954" s="14" t="s">
        <v>737</v>
      </c>
      <c r="O954" s="3">
        <f t="shared" si="50"/>
        <v>100</v>
      </c>
      <c r="R954" s="13" t="s">
        <v>1678</v>
      </c>
      <c r="T954" s="3"/>
      <c r="U954" s="3"/>
    </row>
    <row r="955" spans="1:21" x14ac:dyDescent="0.15">
      <c r="A955" s="13" t="s">
        <v>2140</v>
      </c>
      <c r="I955" s="22"/>
      <c r="J955" s="22"/>
      <c r="K955" s="22"/>
      <c r="L955" s="22"/>
      <c r="T955" s="3"/>
      <c r="U955" s="3"/>
    </row>
    <row r="956" spans="1:21" x14ac:dyDescent="0.15">
      <c r="A956" s="13" t="s">
        <v>2141</v>
      </c>
      <c r="I956" s="22"/>
      <c r="J956" s="22"/>
      <c r="K956" s="22"/>
      <c r="L956" s="22"/>
      <c r="T956" s="3"/>
      <c r="U956" s="3"/>
    </row>
    <row r="957" spans="1:21" x14ac:dyDescent="0.15">
      <c r="A957">
        <f>A954+1</f>
        <v>279</v>
      </c>
      <c r="B957" s="17" t="s">
        <v>393</v>
      </c>
      <c r="C957" s="14">
        <v>89.69</v>
      </c>
      <c r="D957" s="14">
        <v>9.58</v>
      </c>
      <c r="E957" s="3" t="s">
        <v>2173</v>
      </c>
      <c r="F957" s="3" t="s">
        <v>2173</v>
      </c>
      <c r="G957" s="3" t="s">
        <v>2173</v>
      </c>
      <c r="H957" s="3">
        <v>0.33</v>
      </c>
      <c r="I957" s="22" t="s">
        <v>2173</v>
      </c>
      <c r="J957" s="22" t="s">
        <v>2173</v>
      </c>
      <c r="K957" s="22" t="s">
        <v>2173</v>
      </c>
      <c r="L957" s="22" t="s">
        <v>2173</v>
      </c>
      <c r="M957" s="3" t="s">
        <v>1111</v>
      </c>
      <c r="N957" s="3" t="s">
        <v>2305</v>
      </c>
      <c r="O957" s="3">
        <f t="shared" ref="O957:O1020" si="52">SUM(C957:M957)</f>
        <v>99.6</v>
      </c>
      <c r="R957" t="s">
        <v>2746</v>
      </c>
      <c r="T957" s="3"/>
      <c r="U957" s="3"/>
    </row>
    <row r="958" spans="1:21" x14ac:dyDescent="0.15">
      <c r="A958">
        <f t="shared" ref="A958:A963" si="53">A957+1</f>
        <v>280</v>
      </c>
      <c r="B958" s="17" t="s">
        <v>394</v>
      </c>
      <c r="C958" s="3">
        <v>84.27</v>
      </c>
      <c r="D958" s="3">
        <v>2.36</v>
      </c>
      <c r="E958" s="3">
        <v>14.7</v>
      </c>
      <c r="F958" s="3" t="s">
        <v>2173</v>
      </c>
      <c r="G958" s="3" t="s">
        <v>2173</v>
      </c>
      <c r="H958" s="3" t="s">
        <v>2173</v>
      </c>
      <c r="I958" s="22" t="s">
        <v>2173</v>
      </c>
      <c r="J958" s="22" t="s">
        <v>2173</v>
      </c>
      <c r="K958" s="22" t="s">
        <v>2173</v>
      </c>
      <c r="L958" s="22" t="s">
        <v>2173</v>
      </c>
      <c r="M958" s="3" t="s">
        <v>2173</v>
      </c>
      <c r="N958" s="3" t="s">
        <v>405</v>
      </c>
      <c r="O958" s="3">
        <f t="shared" si="52"/>
        <v>101.33</v>
      </c>
      <c r="R958" s="13" t="s">
        <v>2473</v>
      </c>
      <c r="T958" s="3"/>
      <c r="U958" s="3"/>
    </row>
    <row r="959" spans="1:21" x14ac:dyDescent="0.15">
      <c r="A959">
        <f t="shared" si="53"/>
        <v>281</v>
      </c>
      <c r="B959" s="17" t="s">
        <v>394</v>
      </c>
      <c r="C959" s="3">
        <v>84.9</v>
      </c>
      <c r="D959" s="3">
        <v>1.03</v>
      </c>
      <c r="E959" s="3">
        <v>13</v>
      </c>
      <c r="F959" s="3">
        <v>1.07</v>
      </c>
      <c r="G959" s="3" t="s">
        <v>2173</v>
      </c>
      <c r="H959" s="3" t="s">
        <v>2173</v>
      </c>
      <c r="I959" s="22" t="s">
        <v>2173</v>
      </c>
      <c r="J959" s="22" t="s">
        <v>2173</v>
      </c>
      <c r="K959" s="22" t="s">
        <v>2173</v>
      </c>
      <c r="L959" s="22" t="s">
        <v>2173</v>
      </c>
      <c r="M959" s="3" t="s">
        <v>2173</v>
      </c>
      <c r="N959" s="3" t="s">
        <v>405</v>
      </c>
      <c r="O959" s="3">
        <f t="shared" si="52"/>
        <v>100</v>
      </c>
      <c r="R959" s="13" t="s">
        <v>2474</v>
      </c>
      <c r="T959" s="3"/>
      <c r="U959" s="3"/>
    </row>
    <row r="960" spans="1:21" x14ac:dyDescent="0.15">
      <c r="A960">
        <f t="shared" si="53"/>
        <v>282</v>
      </c>
      <c r="B960" s="17" t="s">
        <v>395</v>
      </c>
      <c r="C960" s="3">
        <v>86.49</v>
      </c>
      <c r="D960" s="3">
        <v>6.76</v>
      </c>
      <c r="E960" s="3">
        <v>1.44</v>
      </c>
      <c r="F960" s="3">
        <v>4.41</v>
      </c>
      <c r="G960" s="3" t="s">
        <v>2173</v>
      </c>
      <c r="H960" s="3" t="s">
        <v>2173</v>
      </c>
      <c r="I960" s="22" t="s">
        <v>2173</v>
      </c>
      <c r="J960" s="22" t="s">
        <v>2173</v>
      </c>
      <c r="K960" s="22" t="s">
        <v>2173</v>
      </c>
      <c r="L960" s="22" t="s">
        <v>2173</v>
      </c>
      <c r="M960" s="3" t="s">
        <v>2173</v>
      </c>
      <c r="N960" s="3" t="s">
        <v>405</v>
      </c>
      <c r="O960" s="3">
        <f t="shared" si="52"/>
        <v>99.1</v>
      </c>
      <c r="R960" s="13" t="s">
        <v>2475</v>
      </c>
      <c r="T960" s="3"/>
      <c r="U960" s="3"/>
    </row>
    <row r="961" spans="1:21" x14ac:dyDescent="0.15">
      <c r="A961">
        <f t="shared" si="53"/>
        <v>283</v>
      </c>
      <c r="B961" s="17" t="s">
        <v>395</v>
      </c>
      <c r="C961" s="3">
        <v>88.19</v>
      </c>
      <c r="D961" s="3">
        <v>3.64</v>
      </c>
      <c r="E961" s="3">
        <v>9.1300000000000008</v>
      </c>
      <c r="F961" s="3" t="s">
        <v>2173</v>
      </c>
      <c r="G961" s="3" t="s">
        <v>2173</v>
      </c>
      <c r="H961" s="3" t="s">
        <v>2173</v>
      </c>
      <c r="I961" s="22" t="s">
        <v>2173</v>
      </c>
      <c r="J961" s="22" t="s">
        <v>2173</v>
      </c>
      <c r="K961" s="22" t="s">
        <v>2173</v>
      </c>
      <c r="L961" s="22" t="s">
        <v>2173</v>
      </c>
      <c r="M961" s="3" t="s">
        <v>2173</v>
      </c>
      <c r="N961" s="3" t="s">
        <v>405</v>
      </c>
      <c r="O961" s="3">
        <f t="shared" si="52"/>
        <v>100.96</v>
      </c>
      <c r="R961" s="13" t="s">
        <v>2476</v>
      </c>
      <c r="T961" s="3"/>
      <c r="U961" s="3"/>
    </row>
    <row r="962" spans="1:21" x14ac:dyDescent="0.15">
      <c r="A962">
        <f t="shared" si="53"/>
        <v>284</v>
      </c>
      <c r="B962" s="17" t="s">
        <v>396</v>
      </c>
      <c r="C962" s="3">
        <v>91</v>
      </c>
      <c r="D962" s="3">
        <v>9</v>
      </c>
      <c r="E962" s="3" t="s">
        <v>2173</v>
      </c>
      <c r="F962" s="3" t="s">
        <v>2173</v>
      </c>
      <c r="G962" s="3" t="s">
        <v>1111</v>
      </c>
      <c r="H962" s="3" t="s">
        <v>2173</v>
      </c>
      <c r="I962" s="22" t="s">
        <v>2173</v>
      </c>
      <c r="J962" s="22" t="s">
        <v>2173</v>
      </c>
      <c r="K962" s="22" t="s">
        <v>2173</v>
      </c>
      <c r="L962" s="22" t="s">
        <v>2173</v>
      </c>
      <c r="M962" s="3" t="s">
        <v>2173</v>
      </c>
      <c r="N962" s="14" t="s">
        <v>406</v>
      </c>
      <c r="O962" s="3">
        <f t="shared" si="52"/>
        <v>100</v>
      </c>
      <c r="R962" s="13" t="s">
        <v>1897</v>
      </c>
      <c r="T962" s="3"/>
      <c r="U962" s="3"/>
    </row>
    <row r="963" spans="1:21" x14ac:dyDescent="0.15">
      <c r="A963">
        <f t="shared" si="53"/>
        <v>285</v>
      </c>
      <c r="B963" s="17" t="s">
        <v>397</v>
      </c>
      <c r="C963" s="3">
        <v>88</v>
      </c>
      <c r="D963" s="3">
        <v>12</v>
      </c>
      <c r="E963" s="3" t="s">
        <v>2173</v>
      </c>
      <c r="F963" s="3" t="s">
        <v>2173</v>
      </c>
      <c r="G963" s="3" t="s">
        <v>2173</v>
      </c>
      <c r="H963" s="3" t="s">
        <v>2173</v>
      </c>
      <c r="I963" s="22" t="s">
        <v>2173</v>
      </c>
      <c r="J963" s="22" t="s">
        <v>2173</v>
      </c>
      <c r="K963" s="22" t="s">
        <v>2173</v>
      </c>
      <c r="L963" s="22" t="s">
        <v>2173</v>
      </c>
      <c r="M963" s="3" t="s">
        <v>2173</v>
      </c>
      <c r="N963" s="3" t="s">
        <v>406</v>
      </c>
      <c r="O963" s="3">
        <f t="shared" si="52"/>
        <v>100</v>
      </c>
      <c r="R963" s="13" t="s">
        <v>1898</v>
      </c>
      <c r="T963" s="3"/>
      <c r="U963" s="3"/>
    </row>
    <row r="964" spans="1:21" x14ac:dyDescent="0.15">
      <c r="A964" s="13" t="s">
        <v>398</v>
      </c>
      <c r="I964" s="22"/>
      <c r="J964" s="22"/>
      <c r="K964" s="22"/>
      <c r="L964" s="22"/>
      <c r="T964" s="3"/>
      <c r="U964" s="3"/>
    </row>
    <row r="965" spans="1:21" x14ac:dyDescent="0.15">
      <c r="A965">
        <f>A963+1</f>
        <v>286</v>
      </c>
      <c r="B965" s="17" t="s">
        <v>399</v>
      </c>
      <c r="C965" s="3">
        <v>92.89</v>
      </c>
      <c r="D965" s="3">
        <v>5.15</v>
      </c>
      <c r="E965" s="3" t="s">
        <v>2173</v>
      </c>
      <c r="F965" s="3">
        <v>1.78</v>
      </c>
      <c r="G965" s="3" t="s">
        <v>2173</v>
      </c>
      <c r="H965" s="3" t="s">
        <v>2173</v>
      </c>
      <c r="I965" s="22" t="s">
        <v>2173</v>
      </c>
      <c r="J965" s="22" t="s">
        <v>2173</v>
      </c>
      <c r="K965" s="22" t="s">
        <v>2173</v>
      </c>
      <c r="L965" s="22" t="s">
        <v>2173</v>
      </c>
      <c r="M965" s="3" t="s">
        <v>2173</v>
      </c>
      <c r="N965" s="3" t="s">
        <v>2578</v>
      </c>
      <c r="O965" s="3">
        <f t="shared" si="52"/>
        <v>99.820000000000007</v>
      </c>
      <c r="R965" t="s">
        <v>2579</v>
      </c>
      <c r="T965" s="3"/>
      <c r="U965" s="3"/>
    </row>
    <row r="966" spans="1:21" x14ac:dyDescent="0.15">
      <c r="A966">
        <f>A965+1</f>
        <v>287</v>
      </c>
      <c r="B966" s="17" t="s">
        <v>400</v>
      </c>
      <c r="C966" s="3">
        <v>88.22</v>
      </c>
      <c r="D966" s="3">
        <v>5.63</v>
      </c>
      <c r="E966" s="3" t="s">
        <v>2173</v>
      </c>
      <c r="F966" s="3">
        <v>5.88</v>
      </c>
      <c r="G966" s="3" t="s">
        <v>2173</v>
      </c>
      <c r="H966" s="3" t="s">
        <v>2173</v>
      </c>
      <c r="I966" s="22" t="s">
        <v>2173</v>
      </c>
      <c r="J966" s="22" t="s">
        <v>2173</v>
      </c>
      <c r="K966" s="22" t="s">
        <v>2173</v>
      </c>
      <c r="L966" s="22" t="s">
        <v>2173</v>
      </c>
      <c r="M966" s="3" t="s">
        <v>2173</v>
      </c>
      <c r="N966" s="3" t="s">
        <v>2578</v>
      </c>
      <c r="O966" s="3">
        <f t="shared" si="52"/>
        <v>99.72999999999999</v>
      </c>
      <c r="R966" t="s">
        <v>2581</v>
      </c>
      <c r="T966" s="3"/>
      <c r="U966" s="3"/>
    </row>
    <row r="967" spans="1:21" x14ac:dyDescent="0.15">
      <c r="A967">
        <f>A966+1</f>
        <v>288</v>
      </c>
      <c r="B967" s="17" t="s">
        <v>401</v>
      </c>
      <c r="C967" s="3">
        <v>88.05</v>
      </c>
      <c r="D967" s="3">
        <v>11.12</v>
      </c>
      <c r="E967" s="3" t="s">
        <v>2173</v>
      </c>
      <c r="F967" s="3">
        <v>0.78</v>
      </c>
      <c r="G967" s="3" t="s">
        <v>2173</v>
      </c>
      <c r="H967" s="3" t="s">
        <v>2173</v>
      </c>
      <c r="I967" s="22" t="s">
        <v>2173</v>
      </c>
      <c r="J967" s="22" t="s">
        <v>2173</v>
      </c>
      <c r="K967" s="22" t="s">
        <v>2173</v>
      </c>
      <c r="L967" s="22" t="s">
        <v>2173</v>
      </c>
      <c r="M967" s="3" t="s">
        <v>2173</v>
      </c>
      <c r="N967" s="3" t="s">
        <v>2578</v>
      </c>
      <c r="O967" s="3">
        <f t="shared" si="52"/>
        <v>99.95</v>
      </c>
      <c r="R967" t="s">
        <v>2582</v>
      </c>
      <c r="T967" s="3"/>
      <c r="U967" s="3"/>
    </row>
    <row r="968" spans="1:21" x14ac:dyDescent="0.15">
      <c r="A968">
        <f>A967+1</f>
        <v>289</v>
      </c>
      <c r="B968" s="17" t="s">
        <v>402</v>
      </c>
      <c r="C968" s="3">
        <v>88.51</v>
      </c>
      <c r="D968" s="3">
        <v>9.3000000000000007</v>
      </c>
      <c r="E968" s="3" t="s">
        <v>2173</v>
      </c>
      <c r="F968" s="3">
        <v>2.2999999999999998</v>
      </c>
      <c r="G968" s="3" t="s">
        <v>2173</v>
      </c>
      <c r="H968" s="3" t="s">
        <v>2173</v>
      </c>
      <c r="I968" s="22" t="s">
        <v>2173</v>
      </c>
      <c r="J968" s="22" t="s">
        <v>2173</v>
      </c>
      <c r="K968" s="22" t="s">
        <v>2173</v>
      </c>
      <c r="L968" s="22" t="s">
        <v>2173</v>
      </c>
      <c r="M968" s="3" t="s">
        <v>2173</v>
      </c>
      <c r="N968" s="3" t="s">
        <v>2578</v>
      </c>
      <c r="O968" s="3">
        <f t="shared" si="52"/>
        <v>100.11</v>
      </c>
      <c r="R968" t="s">
        <v>2580</v>
      </c>
      <c r="T968" s="3"/>
      <c r="U968" s="3"/>
    </row>
    <row r="969" spans="1:21" x14ac:dyDescent="0.15">
      <c r="A969">
        <f>A968+1</f>
        <v>290</v>
      </c>
      <c r="B969" s="17" t="s">
        <v>403</v>
      </c>
      <c r="C969" s="3">
        <v>84.08</v>
      </c>
      <c r="D969" s="3">
        <v>7.19</v>
      </c>
      <c r="E969" s="3" t="s">
        <v>2173</v>
      </c>
      <c r="F969" s="3">
        <v>8.5299999999999994</v>
      </c>
      <c r="G969" s="3" t="s">
        <v>2173</v>
      </c>
      <c r="H969" s="3" t="s">
        <v>2173</v>
      </c>
      <c r="I969" s="22" t="s">
        <v>2173</v>
      </c>
      <c r="J969" s="22" t="s">
        <v>2173</v>
      </c>
      <c r="K969" s="22" t="s">
        <v>2173</v>
      </c>
      <c r="L969" s="22" t="s">
        <v>2173</v>
      </c>
      <c r="M969" s="3" t="s">
        <v>2173</v>
      </c>
      <c r="N969" s="3" t="s">
        <v>2578</v>
      </c>
      <c r="O969" s="3">
        <f t="shared" si="52"/>
        <v>99.8</v>
      </c>
      <c r="R969" t="s">
        <v>2583</v>
      </c>
      <c r="T969" s="3"/>
      <c r="U969" s="3"/>
    </row>
    <row r="970" spans="1:21" x14ac:dyDescent="0.15">
      <c r="A970">
        <f>A969+1</f>
        <v>291</v>
      </c>
      <c r="B970" s="17" t="s">
        <v>404</v>
      </c>
      <c r="C970" s="3">
        <v>81.19</v>
      </c>
      <c r="D970" s="3">
        <v>18.309999999999999</v>
      </c>
      <c r="E970" s="3" t="s">
        <v>2173</v>
      </c>
      <c r="F970" s="3">
        <v>0.75</v>
      </c>
      <c r="G970" s="3" t="s">
        <v>2173</v>
      </c>
      <c r="H970" s="3" t="s">
        <v>2173</v>
      </c>
      <c r="I970" s="22" t="s">
        <v>2173</v>
      </c>
      <c r="J970" s="22" t="s">
        <v>2173</v>
      </c>
      <c r="K970" s="22" t="s">
        <v>2173</v>
      </c>
      <c r="L970" s="22" t="s">
        <v>2173</v>
      </c>
      <c r="M970" s="3" t="s">
        <v>2173</v>
      </c>
      <c r="N970" s="3" t="s">
        <v>2578</v>
      </c>
      <c r="O970" s="3">
        <f t="shared" si="52"/>
        <v>100.25</v>
      </c>
      <c r="R970" t="s">
        <v>2584</v>
      </c>
      <c r="T970" s="3"/>
      <c r="U970" s="3"/>
    </row>
    <row r="971" spans="1:21" x14ac:dyDescent="0.15">
      <c r="A971" s="13" t="s">
        <v>408</v>
      </c>
      <c r="I971" s="22"/>
      <c r="J971" s="22"/>
      <c r="K971" s="22"/>
      <c r="L971" s="22"/>
      <c r="T971" s="3"/>
      <c r="U971" s="3"/>
    </row>
    <row r="972" spans="1:21" x14ac:dyDescent="0.15">
      <c r="A972">
        <f>A970+1</f>
        <v>292</v>
      </c>
      <c r="B972" s="8" t="s">
        <v>409</v>
      </c>
      <c r="C972" s="3">
        <v>85.23</v>
      </c>
      <c r="D972" s="3">
        <v>13.11</v>
      </c>
      <c r="E972" s="3" t="s">
        <v>2173</v>
      </c>
      <c r="F972" s="3">
        <v>1.1399999999999999</v>
      </c>
      <c r="G972" s="3" t="s">
        <v>2173</v>
      </c>
      <c r="H972" s="3" t="s">
        <v>2173</v>
      </c>
      <c r="I972" s="22" t="s">
        <v>2173</v>
      </c>
      <c r="J972" s="22" t="s">
        <v>2173</v>
      </c>
      <c r="K972" s="22" t="s">
        <v>2173</v>
      </c>
      <c r="L972" s="22" t="s">
        <v>2173</v>
      </c>
      <c r="M972" s="3">
        <v>0.15</v>
      </c>
      <c r="N972" s="14" t="s">
        <v>433</v>
      </c>
      <c r="O972" s="3">
        <f t="shared" si="52"/>
        <v>99.63000000000001</v>
      </c>
      <c r="R972" s="13" t="s">
        <v>347</v>
      </c>
      <c r="S972" s="17" t="s">
        <v>348</v>
      </c>
      <c r="T972" s="3"/>
      <c r="U972" s="3"/>
    </row>
    <row r="973" spans="1:21" x14ac:dyDescent="0.15">
      <c r="A973">
        <f t="shared" ref="A973:A998" si="54">A972+1</f>
        <v>293</v>
      </c>
      <c r="B973" s="8" t="s">
        <v>410</v>
      </c>
      <c r="C973" s="3">
        <v>79.34</v>
      </c>
      <c r="D973" s="3">
        <v>10.87</v>
      </c>
      <c r="E973" s="3" t="s">
        <v>2173</v>
      </c>
      <c r="F973" s="3">
        <v>9.11</v>
      </c>
      <c r="G973" s="3" t="s">
        <v>2173</v>
      </c>
      <c r="H973" s="3" t="s">
        <v>2173</v>
      </c>
      <c r="I973" s="22" t="s">
        <v>2173</v>
      </c>
      <c r="J973" s="22" t="s">
        <v>2173</v>
      </c>
      <c r="K973" s="22" t="s">
        <v>2173</v>
      </c>
      <c r="L973" s="22" t="s">
        <v>2173</v>
      </c>
      <c r="M973" s="3" t="s">
        <v>2173</v>
      </c>
      <c r="N973" s="3" t="s">
        <v>433</v>
      </c>
      <c r="O973" s="3">
        <f t="shared" si="52"/>
        <v>99.320000000000007</v>
      </c>
      <c r="R973" s="13" t="s">
        <v>347</v>
      </c>
      <c r="S973" s="17" t="s">
        <v>349</v>
      </c>
      <c r="T973" s="3"/>
      <c r="U973" s="3"/>
    </row>
    <row r="974" spans="1:21" ht="14" x14ac:dyDescent="0.15">
      <c r="A974">
        <f t="shared" si="54"/>
        <v>294</v>
      </c>
      <c r="B974" s="8" t="s">
        <v>411</v>
      </c>
      <c r="C974" s="3">
        <v>88.92</v>
      </c>
      <c r="D974" s="3">
        <v>11.07</v>
      </c>
      <c r="E974" s="3" t="s">
        <v>2173</v>
      </c>
      <c r="F974" s="15" t="s">
        <v>1111</v>
      </c>
      <c r="G974" s="3" t="s">
        <v>1111</v>
      </c>
      <c r="H974" s="3" t="s">
        <v>1111</v>
      </c>
      <c r="I974" s="22" t="s">
        <v>2173</v>
      </c>
      <c r="J974" s="22" t="s">
        <v>2173</v>
      </c>
      <c r="K974" s="22" t="s">
        <v>2173</v>
      </c>
      <c r="L974" s="22" t="s">
        <v>2173</v>
      </c>
      <c r="M974" s="3" t="s">
        <v>2173</v>
      </c>
      <c r="N974" s="3" t="s">
        <v>432</v>
      </c>
      <c r="O974" s="3">
        <f t="shared" si="52"/>
        <v>99.990000000000009</v>
      </c>
      <c r="R974" s="13" t="s">
        <v>345</v>
      </c>
      <c r="S974" s="17" t="s">
        <v>346</v>
      </c>
      <c r="T974" s="3"/>
      <c r="U974" s="3"/>
    </row>
    <row r="975" spans="1:21" x14ac:dyDescent="0.15">
      <c r="A975">
        <f t="shared" si="54"/>
        <v>295</v>
      </c>
      <c r="B975" s="8" t="s">
        <v>412</v>
      </c>
      <c r="C975" s="3">
        <v>88.63</v>
      </c>
      <c r="D975" s="3">
        <v>8.5399999999999991</v>
      </c>
      <c r="E975" s="3" t="s">
        <v>2173</v>
      </c>
      <c r="F975" s="4">
        <v>2.83</v>
      </c>
      <c r="G975" s="3" t="s">
        <v>2173</v>
      </c>
      <c r="H975" s="3" t="s">
        <v>2173</v>
      </c>
      <c r="I975" s="22" t="s">
        <v>2173</v>
      </c>
      <c r="J975" s="22" t="s">
        <v>2173</v>
      </c>
      <c r="K975" s="22" t="s">
        <v>2173</v>
      </c>
      <c r="L975" s="22" t="s">
        <v>2173</v>
      </c>
      <c r="M975" s="3" t="s">
        <v>2173</v>
      </c>
      <c r="N975" s="3" t="s">
        <v>2587</v>
      </c>
      <c r="O975" s="3">
        <f t="shared" si="52"/>
        <v>99.999999999999986</v>
      </c>
      <c r="R975" t="s">
        <v>2585</v>
      </c>
      <c r="S975" s="8" t="s">
        <v>2588</v>
      </c>
      <c r="T975" s="3"/>
      <c r="U975" s="3"/>
    </row>
    <row r="976" spans="1:21" x14ac:dyDescent="0.15">
      <c r="A976">
        <f t="shared" si="54"/>
        <v>296</v>
      </c>
      <c r="B976" s="8" t="s">
        <v>412</v>
      </c>
      <c r="C976" s="3">
        <v>83.5</v>
      </c>
      <c r="D976" s="3">
        <v>5.15</v>
      </c>
      <c r="E976" s="3" t="s">
        <v>2173</v>
      </c>
      <c r="F976" s="3">
        <v>8.35</v>
      </c>
      <c r="G976" s="3" t="s">
        <v>2173</v>
      </c>
      <c r="H976" s="3">
        <v>3</v>
      </c>
      <c r="I976" s="22" t="s">
        <v>2173</v>
      </c>
      <c r="J976" s="22" t="s">
        <v>2173</v>
      </c>
      <c r="K976" s="22" t="s">
        <v>2173</v>
      </c>
      <c r="L976" s="22" t="s">
        <v>2173</v>
      </c>
      <c r="M976" s="3" t="s">
        <v>2173</v>
      </c>
      <c r="N976" s="3" t="s">
        <v>2587</v>
      </c>
      <c r="O976" s="3">
        <f t="shared" si="52"/>
        <v>100</v>
      </c>
      <c r="R976" t="s">
        <v>2586</v>
      </c>
      <c r="T976" s="3"/>
      <c r="U976" s="3"/>
    </row>
    <row r="977" spans="1:21" x14ac:dyDescent="0.15">
      <c r="A977">
        <f t="shared" si="54"/>
        <v>297</v>
      </c>
      <c r="B977" s="8" t="s">
        <v>2142</v>
      </c>
      <c r="C977" s="3">
        <v>85.62</v>
      </c>
      <c r="D977" s="11">
        <v>10.02</v>
      </c>
      <c r="E977" s="3" t="s">
        <v>2173</v>
      </c>
      <c r="F977" s="11">
        <v>2.92</v>
      </c>
      <c r="G977" s="3" t="s">
        <v>2173</v>
      </c>
      <c r="H977" s="3">
        <v>0.44</v>
      </c>
      <c r="I977" s="22" t="s">
        <v>2173</v>
      </c>
      <c r="J977" s="22" t="s">
        <v>2173</v>
      </c>
      <c r="K977" s="22" t="s">
        <v>2173</v>
      </c>
      <c r="L977" s="22" t="s">
        <v>2173</v>
      </c>
      <c r="M977" s="3" t="s">
        <v>2173</v>
      </c>
      <c r="N977" s="3" t="s">
        <v>2305</v>
      </c>
      <c r="O977" s="3">
        <f t="shared" si="52"/>
        <v>99</v>
      </c>
      <c r="R977" t="s">
        <v>924</v>
      </c>
      <c r="S977" s="8" t="s">
        <v>925</v>
      </c>
      <c r="T977" s="3"/>
      <c r="U977" s="3"/>
    </row>
    <row r="978" spans="1:21" x14ac:dyDescent="0.15">
      <c r="A978">
        <f t="shared" si="54"/>
        <v>298</v>
      </c>
      <c r="B978" s="17" t="s">
        <v>2142</v>
      </c>
      <c r="C978" s="3">
        <v>91.79</v>
      </c>
      <c r="D978" s="3">
        <v>8.17</v>
      </c>
      <c r="E978" s="3" t="s">
        <v>2173</v>
      </c>
      <c r="F978" s="3" t="s">
        <v>632</v>
      </c>
      <c r="G978" s="3" t="s">
        <v>2173</v>
      </c>
      <c r="H978" s="3" t="s">
        <v>2173</v>
      </c>
      <c r="I978" s="22" t="s">
        <v>2173</v>
      </c>
      <c r="J978" s="22" t="s">
        <v>2173</v>
      </c>
      <c r="K978" s="22" t="s">
        <v>2173</v>
      </c>
      <c r="L978" s="22" t="s">
        <v>2173</v>
      </c>
      <c r="M978" s="3" t="s">
        <v>1111</v>
      </c>
      <c r="N978" s="3" t="s">
        <v>2305</v>
      </c>
      <c r="O978" s="3">
        <f t="shared" si="52"/>
        <v>99.960000000000008</v>
      </c>
      <c r="R978" t="s">
        <v>926</v>
      </c>
      <c r="T978" s="3"/>
      <c r="U978" s="3"/>
    </row>
    <row r="979" spans="1:21" x14ac:dyDescent="0.15">
      <c r="A979">
        <f t="shared" si="54"/>
        <v>299</v>
      </c>
      <c r="B979" s="17" t="s">
        <v>413</v>
      </c>
      <c r="C979" s="3">
        <v>99.71</v>
      </c>
      <c r="D979" s="3" t="s">
        <v>2173</v>
      </c>
      <c r="E979" s="3" t="s">
        <v>2173</v>
      </c>
      <c r="F979" s="3" t="s">
        <v>2173</v>
      </c>
      <c r="G979" s="3" t="s">
        <v>2173</v>
      </c>
      <c r="H979" s="3" t="s">
        <v>2173</v>
      </c>
      <c r="I979" s="22" t="s">
        <v>2173</v>
      </c>
      <c r="J979" s="22" t="s">
        <v>2173</v>
      </c>
      <c r="K979" s="22" t="s">
        <v>2173</v>
      </c>
      <c r="L979" s="22" t="s">
        <v>2173</v>
      </c>
      <c r="M979" s="3">
        <v>0.28000000000000003</v>
      </c>
      <c r="N979" s="3" t="s">
        <v>2305</v>
      </c>
      <c r="O979" s="3">
        <f t="shared" si="52"/>
        <v>99.99</v>
      </c>
      <c r="R979" t="s">
        <v>927</v>
      </c>
      <c r="T979" s="3"/>
      <c r="U979" s="3"/>
    </row>
    <row r="980" spans="1:21" x14ac:dyDescent="0.15">
      <c r="A980">
        <f t="shared" si="54"/>
        <v>300</v>
      </c>
      <c r="B980" s="17" t="s">
        <v>2144</v>
      </c>
      <c r="C980" s="3">
        <v>90.68</v>
      </c>
      <c r="D980" s="3">
        <v>7.43</v>
      </c>
      <c r="E980" s="3" t="s">
        <v>2173</v>
      </c>
      <c r="F980" s="3">
        <v>1.82</v>
      </c>
      <c r="G980" s="3" t="s">
        <v>2173</v>
      </c>
      <c r="H980" s="3" t="s">
        <v>1111</v>
      </c>
      <c r="I980" s="22" t="s">
        <v>2173</v>
      </c>
      <c r="J980" s="22" t="s">
        <v>2173</v>
      </c>
      <c r="K980" s="22" t="s">
        <v>2173</v>
      </c>
      <c r="L980" s="22" t="s">
        <v>2173</v>
      </c>
      <c r="M980" s="3" t="s">
        <v>1111</v>
      </c>
      <c r="N980" s="3" t="s">
        <v>2305</v>
      </c>
      <c r="O980" s="3">
        <f t="shared" si="52"/>
        <v>99.93</v>
      </c>
      <c r="R980" t="s">
        <v>928</v>
      </c>
      <c r="T980" s="3"/>
      <c r="U980" s="3"/>
    </row>
    <row r="981" spans="1:21" x14ac:dyDescent="0.15">
      <c r="A981">
        <f t="shared" si="54"/>
        <v>301</v>
      </c>
      <c r="B981" s="17" t="s">
        <v>2144</v>
      </c>
      <c r="C981" s="3">
        <v>90.18</v>
      </c>
      <c r="D981" s="3">
        <v>9.81</v>
      </c>
      <c r="E981" s="3" t="s">
        <v>2173</v>
      </c>
      <c r="F981" s="3" t="s">
        <v>2173</v>
      </c>
      <c r="G981" s="3" t="s">
        <v>2173</v>
      </c>
      <c r="H981" s="3" t="s">
        <v>1111</v>
      </c>
      <c r="I981" s="22" t="s">
        <v>2173</v>
      </c>
      <c r="J981" s="22" t="s">
        <v>2173</v>
      </c>
      <c r="K981" s="22" t="s">
        <v>2173</v>
      </c>
      <c r="L981" s="22" t="s">
        <v>2173</v>
      </c>
      <c r="M981" s="3" t="s">
        <v>2173</v>
      </c>
      <c r="N981" s="3" t="s">
        <v>2305</v>
      </c>
      <c r="O981" s="3">
        <f t="shared" si="52"/>
        <v>99.990000000000009</v>
      </c>
      <c r="R981" t="s">
        <v>929</v>
      </c>
      <c r="T981" s="3"/>
      <c r="U981" s="3"/>
    </row>
    <row r="982" spans="1:21" x14ac:dyDescent="0.15">
      <c r="A982">
        <f t="shared" si="54"/>
        <v>302</v>
      </c>
      <c r="B982" s="17" t="s">
        <v>2144</v>
      </c>
      <c r="C982" s="3">
        <v>89.33</v>
      </c>
      <c r="D982" s="3">
        <v>9.19</v>
      </c>
      <c r="E982" s="3" t="s">
        <v>2173</v>
      </c>
      <c r="F982" s="3" t="s">
        <v>2173</v>
      </c>
      <c r="G982" s="3" t="s">
        <v>2173</v>
      </c>
      <c r="H982" s="3">
        <v>0.33</v>
      </c>
      <c r="I982" s="22" t="s">
        <v>2173</v>
      </c>
      <c r="J982" s="22" t="s">
        <v>2173</v>
      </c>
      <c r="K982" s="22" t="s">
        <v>2173</v>
      </c>
      <c r="L982" s="22" t="s">
        <v>2173</v>
      </c>
      <c r="M982" s="3">
        <v>0.24</v>
      </c>
      <c r="N982" s="3" t="s">
        <v>2305</v>
      </c>
      <c r="O982" s="3">
        <f t="shared" si="52"/>
        <v>99.089999999999989</v>
      </c>
      <c r="R982" t="s">
        <v>930</v>
      </c>
      <c r="T982" s="3"/>
      <c r="U982" s="3"/>
    </row>
    <row r="983" spans="1:21" x14ac:dyDescent="0.15">
      <c r="A983">
        <f t="shared" si="54"/>
        <v>303</v>
      </c>
      <c r="B983" s="17" t="s">
        <v>2144</v>
      </c>
      <c r="C983" s="3">
        <v>83.61</v>
      </c>
      <c r="D983" s="3">
        <v>10.79</v>
      </c>
      <c r="E983" s="3" t="s">
        <v>2173</v>
      </c>
      <c r="F983" s="3">
        <v>3.2</v>
      </c>
      <c r="G983" s="3" t="s">
        <v>2173</v>
      </c>
      <c r="H983" s="3">
        <v>0.57999999999999996</v>
      </c>
      <c r="I983" s="22" t="s">
        <v>2173</v>
      </c>
      <c r="J983" s="22" t="s">
        <v>2173</v>
      </c>
      <c r="K983" s="22" t="s">
        <v>1111</v>
      </c>
      <c r="L983" s="22">
        <v>0.34</v>
      </c>
      <c r="M983" s="3" t="s">
        <v>2173</v>
      </c>
      <c r="N983" s="3" t="s">
        <v>2305</v>
      </c>
      <c r="O983" s="3">
        <f t="shared" si="52"/>
        <v>98.52000000000001</v>
      </c>
      <c r="R983" t="s">
        <v>931</v>
      </c>
      <c r="T983" s="3"/>
      <c r="U983" s="3"/>
    </row>
    <row r="984" spans="1:21" x14ac:dyDescent="0.15">
      <c r="A984">
        <f t="shared" si="54"/>
        <v>304</v>
      </c>
      <c r="B984" s="17" t="s">
        <v>414</v>
      </c>
      <c r="C984" s="3">
        <v>86.98</v>
      </c>
      <c r="D984" s="3">
        <v>12.57</v>
      </c>
      <c r="E984" s="3" t="s">
        <v>2173</v>
      </c>
      <c r="F984" s="3" t="s">
        <v>2173</v>
      </c>
      <c r="G984" s="3">
        <v>0.37</v>
      </c>
      <c r="H984" s="3" t="s">
        <v>2173</v>
      </c>
      <c r="I984" s="22" t="s">
        <v>2173</v>
      </c>
      <c r="J984" s="22" t="s">
        <v>2173</v>
      </c>
      <c r="K984" s="22" t="s">
        <v>2173</v>
      </c>
      <c r="L984" s="22" t="s">
        <v>2173</v>
      </c>
      <c r="M984" s="3" t="s">
        <v>2173</v>
      </c>
      <c r="N984" s="3" t="s">
        <v>435</v>
      </c>
      <c r="O984" s="3">
        <f t="shared" si="52"/>
        <v>99.920000000000016</v>
      </c>
      <c r="R984" s="13" t="s">
        <v>2373</v>
      </c>
      <c r="T984" s="3"/>
      <c r="U984" s="3"/>
    </row>
    <row r="985" spans="1:21" x14ac:dyDescent="0.15">
      <c r="A985">
        <f t="shared" si="54"/>
        <v>305</v>
      </c>
      <c r="B985" s="17" t="s">
        <v>415</v>
      </c>
      <c r="C985" s="3">
        <v>88.3</v>
      </c>
      <c r="D985" s="3">
        <v>10.92</v>
      </c>
      <c r="E985" s="3" t="s">
        <v>2173</v>
      </c>
      <c r="F985" s="3">
        <v>0.1</v>
      </c>
      <c r="G985" s="3" t="s">
        <v>2173</v>
      </c>
      <c r="H985" s="3" t="s">
        <v>1111</v>
      </c>
      <c r="I985" s="22" t="s">
        <v>2173</v>
      </c>
      <c r="J985" s="22" t="s">
        <v>1111</v>
      </c>
      <c r="K985" s="22" t="s">
        <v>2173</v>
      </c>
      <c r="L985" s="22" t="s">
        <v>2173</v>
      </c>
      <c r="M985" s="3" t="s">
        <v>1111</v>
      </c>
      <c r="N985" s="3" t="s">
        <v>435</v>
      </c>
      <c r="O985" s="3">
        <f t="shared" si="52"/>
        <v>99.32</v>
      </c>
      <c r="R985" s="13" t="s">
        <v>2374</v>
      </c>
      <c r="T985" s="3"/>
      <c r="U985" s="3"/>
    </row>
    <row r="986" spans="1:21" x14ac:dyDescent="0.15">
      <c r="A986">
        <f t="shared" si="54"/>
        <v>306</v>
      </c>
      <c r="B986" s="17" t="s">
        <v>416</v>
      </c>
      <c r="C986" s="3">
        <v>95.64</v>
      </c>
      <c r="D986" s="3">
        <v>4.5599999999999996</v>
      </c>
      <c r="E986" s="3" t="s">
        <v>2173</v>
      </c>
      <c r="F986" s="3">
        <v>0.25</v>
      </c>
      <c r="G986" s="3">
        <v>0.02</v>
      </c>
      <c r="H986" s="3" t="s">
        <v>2173</v>
      </c>
      <c r="I986" s="22" t="s">
        <v>2173</v>
      </c>
      <c r="J986" s="22" t="s">
        <v>2173</v>
      </c>
      <c r="K986" s="22" t="s">
        <v>2173</v>
      </c>
      <c r="L986" s="22" t="s">
        <v>2173</v>
      </c>
      <c r="M986" s="3" t="s">
        <v>2173</v>
      </c>
      <c r="N986" s="3" t="s">
        <v>435</v>
      </c>
      <c r="O986" s="3">
        <f t="shared" si="52"/>
        <v>100.47</v>
      </c>
      <c r="R986" s="13" t="s">
        <v>2375</v>
      </c>
      <c r="T986" s="3"/>
      <c r="U986" s="3"/>
    </row>
    <row r="987" spans="1:21" x14ac:dyDescent="0.15">
      <c r="A987">
        <f t="shared" si="54"/>
        <v>307</v>
      </c>
      <c r="B987" s="17" t="s">
        <v>413</v>
      </c>
      <c r="C987" s="3">
        <v>86.28</v>
      </c>
      <c r="D987" s="3">
        <v>12.74</v>
      </c>
      <c r="E987" s="3" t="s">
        <v>2173</v>
      </c>
      <c r="F987" s="3">
        <v>7.0000000000000007E-2</v>
      </c>
      <c r="G987" s="3" t="s">
        <v>2173</v>
      </c>
      <c r="H987" s="3">
        <v>0.31</v>
      </c>
      <c r="I987" s="22" t="s">
        <v>2173</v>
      </c>
      <c r="J987" s="22" t="s">
        <v>2173</v>
      </c>
      <c r="K987" s="11">
        <v>0.09</v>
      </c>
      <c r="L987" s="22">
        <v>0.09</v>
      </c>
      <c r="M987" s="3" t="s">
        <v>2173</v>
      </c>
      <c r="N987" s="3" t="s">
        <v>435</v>
      </c>
      <c r="O987" s="3">
        <f t="shared" si="52"/>
        <v>99.58</v>
      </c>
      <c r="R987" s="13" t="s">
        <v>2376</v>
      </c>
      <c r="S987" s="17" t="s">
        <v>1426</v>
      </c>
      <c r="T987" s="3"/>
      <c r="U987" s="3"/>
    </row>
    <row r="988" spans="1:21" x14ac:dyDescent="0.15">
      <c r="A988">
        <f t="shared" si="54"/>
        <v>308</v>
      </c>
      <c r="B988" s="17" t="s">
        <v>413</v>
      </c>
      <c r="C988" s="3">
        <v>84.64</v>
      </c>
      <c r="D988" s="3">
        <v>14.01</v>
      </c>
      <c r="E988" s="3" t="s">
        <v>2173</v>
      </c>
      <c r="F988" s="3" t="s">
        <v>2173</v>
      </c>
      <c r="G988" s="3" t="s">
        <v>2173</v>
      </c>
      <c r="H988" s="3" t="s">
        <v>1111</v>
      </c>
      <c r="I988" s="22" t="s">
        <v>2173</v>
      </c>
      <c r="J988" s="11">
        <v>0.03</v>
      </c>
      <c r="K988" s="22" t="s">
        <v>2173</v>
      </c>
      <c r="L988" s="22" t="s">
        <v>2173</v>
      </c>
      <c r="M988" s="3">
        <v>0.03</v>
      </c>
      <c r="N988" s="3" t="s">
        <v>435</v>
      </c>
      <c r="O988" s="3">
        <f t="shared" si="52"/>
        <v>98.710000000000008</v>
      </c>
      <c r="R988" s="13" t="s">
        <v>2377</v>
      </c>
      <c r="S988" s="17" t="s">
        <v>923</v>
      </c>
      <c r="T988" s="3"/>
      <c r="U988" s="3"/>
    </row>
    <row r="989" spans="1:21" x14ac:dyDescent="0.15">
      <c r="A989">
        <f t="shared" si="54"/>
        <v>309</v>
      </c>
      <c r="B989" s="17" t="s">
        <v>417</v>
      </c>
      <c r="C989" s="3">
        <v>95.85</v>
      </c>
      <c r="D989" s="3">
        <v>2.78</v>
      </c>
      <c r="E989" s="3" t="s">
        <v>2173</v>
      </c>
      <c r="F989" s="3">
        <v>0.12</v>
      </c>
      <c r="G989" s="3" t="s">
        <v>2173</v>
      </c>
      <c r="H989" s="3">
        <v>1.32</v>
      </c>
      <c r="I989" s="22" t="s">
        <v>2173</v>
      </c>
      <c r="J989" s="22" t="s">
        <v>2173</v>
      </c>
      <c r="K989" s="22" t="s">
        <v>2173</v>
      </c>
      <c r="L989" s="22" t="s">
        <v>2173</v>
      </c>
      <c r="M989" s="3" t="s">
        <v>2173</v>
      </c>
      <c r="N989" s="3" t="s">
        <v>435</v>
      </c>
      <c r="O989" s="3">
        <f t="shared" si="52"/>
        <v>100.07</v>
      </c>
      <c r="R989" s="13" t="s">
        <v>2378</v>
      </c>
      <c r="T989" s="3"/>
      <c r="U989" s="3"/>
    </row>
    <row r="990" spans="1:21" x14ac:dyDescent="0.15">
      <c r="A990">
        <f t="shared" si="54"/>
        <v>310</v>
      </c>
      <c r="B990" s="17" t="s">
        <v>418</v>
      </c>
      <c r="C990" s="3">
        <v>87.07</v>
      </c>
      <c r="D990" s="3">
        <v>8.52</v>
      </c>
      <c r="E990" s="3" t="s">
        <v>2173</v>
      </c>
      <c r="F990" s="3">
        <v>3.37</v>
      </c>
      <c r="G990" s="3" t="s">
        <v>2173</v>
      </c>
      <c r="H990" s="3" t="s">
        <v>2173</v>
      </c>
      <c r="I990" s="22" t="s">
        <v>2173</v>
      </c>
      <c r="J990" s="11" t="s">
        <v>1111</v>
      </c>
      <c r="K990" s="22" t="s">
        <v>2173</v>
      </c>
      <c r="L990" s="22" t="s">
        <v>2173</v>
      </c>
      <c r="M990" s="3" t="s">
        <v>1111</v>
      </c>
      <c r="N990" s="3" t="s">
        <v>435</v>
      </c>
      <c r="O990" s="3">
        <f t="shared" si="52"/>
        <v>98.96</v>
      </c>
      <c r="R990" s="13" t="s">
        <v>2379</v>
      </c>
      <c r="S990" s="17" t="s">
        <v>923</v>
      </c>
      <c r="T990" s="3"/>
      <c r="U990" s="3"/>
    </row>
    <row r="991" spans="1:21" x14ac:dyDescent="0.15">
      <c r="A991">
        <f t="shared" si="54"/>
        <v>311</v>
      </c>
      <c r="B991" s="17" t="s">
        <v>2142</v>
      </c>
      <c r="C991" s="3">
        <v>87.97</v>
      </c>
      <c r="D991" s="3">
        <v>11.35</v>
      </c>
      <c r="E991" s="3" t="s">
        <v>1111</v>
      </c>
      <c r="F991" s="3">
        <v>0.28000000000000003</v>
      </c>
      <c r="G991" s="3" t="s">
        <v>2173</v>
      </c>
      <c r="H991" s="3" t="s">
        <v>2173</v>
      </c>
      <c r="I991" s="22" t="s">
        <v>2173</v>
      </c>
      <c r="J991" s="11" t="s">
        <v>1111</v>
      </c>
      <c r="K991" s="22" t="s">
        <v>2173</v>
      </c>
      <c r="L991" s="22" t="s">
        <v>2173</v>
      </c>
      <c r="M991" s="3" t="s">
        <v>1111</v>
      </c>
      <c r="N991" s="3" t="s">
        <v>435</v>
      </c>
      <c r="O991" s="3">
        <f t="shared" si="52"/>
        <v>99.6</v>
      </c>
      <c r="R991" s="13" t="s">
        <v>2380</v>
      </c>
      <c r="S991" s="17" t="s">
        <v>923</v>
      </c>
      <c r="T991" s="3"/>
      <c r="U991" s="3"/>
    </row>
    <row r="992" spans="1:21" x14ac:dyDescent="0.15">
      <c r="A992">
        <f t="shared" si="54"/>
        <v>312</v>
      </c>
      <c r="B992" s="17" t="s">
        <v>431</v>
      </c>
      <c r="C992" s="3">
        <v>90.72</v>
      </c>
      <c r="D992" s="3">
        <v>8.25</v>
      </c>
      <c r="E992" s="3" t="s">
        <v>2173</v>
      </c>
      <c r="F992" s="3">
        <v>0.87</v>
      </c>
      <c r="G992" s="3" t="s">
        <v>2173</v>
      </c>
      <c r="H992" s="3" t="s">
        <v>2173</v>
      </c>
      <c r="I992" s="22" t="s">
        <v>2173</v>
      </c>
      <c r="J992" s="22" t="s">
        <v>2173</v>
      </c>
      <c r="K992" s="22" t="s">
        <v>2173</v>
      </c>
      <c r="L992" s="22" t="s">
        <v>2173</v>
      </c>
      <c r="M992" s="3" t="s">
        <v>2173</v>
      </c>
      <c r="N992" s="3" t="s">
        <v>435</v>
      </c>
      <c r="O992" s="3">
        <f t="shared" si="52"/>
        <v>99.84</v>
      </c>
      <c r="R992" s="13" t="s">
        <v>2381</v>
      </c>
      <c r="T992" s="3"/>
      <c r="U992" s="3"/>
    </row>
    <row r="993" spans="1:21" x14ac:dyDescent="0.15">
      <c r="A993">
        <f t="shared" si="54"/>
        <v>313</v>
      </c>
      <c r="B993" s="17" t="s">
        <v>419</v>
      </c>
      <c r="C993" s="3">
        <v>91.03</v>
      </c>
      <c r="D993" s="3">
        <v>8.39</v>
      </c>
      <c r="E993" s="3" t="s">
        <v>2173</v>
      </c>
      <c r="F993" s="3" t="s">
        <v>2173</v>
      </c>
      <c r="G993" s="3" t="s">
        <v>2173</v>
      </c>
      <c r="H993" s="11" t="s">
        <v>1111</v>
      </c>
      <c r="I993" s="22">
        <v>0.04</v>
      </c>
      <c r="J993" s="22" t="s">
        <v>2173</v>
      </c>
      <c r="K993" s="11" t="s">
        <v>1111</v>
      </c>
      <c r="L993" s="22" t="s">
        <v>2173</v>
      </c>
      <c r="M993" s="3" t="s">
        <v>2173</v>
      </c>
      <c r="N993" s="3" t="s">
        <v>435</v>
      </c>
      <c r="O993" s="3">
        <f t="shared" si="52"/>
        <v>99.460000000000008</v>
      </c>
      <c r="R993" s="13" t="s">
        <v>2382</v>
      </c>
      <c r="S993" s="17" t="s">
        <v>2386</v>
      </c>
      <c r="T993" s="3"/>
      <c r="U993" s="3"/>
    </row>
    <row r="994" spans="1:21" x14ac:dyDescent="0.15">
      <c r="A994">
        <f t="shared" si="54"/>
        <v>314</v>
      </c>
      <c r="B994" s="17" t="s">
        <v>420</v>
      </c>
      <c r="C994" s="3">
        <v>87.24</v>
      </c>
      <c r="D994" s="3">
        <v>9.58</v>
      </c>
      <c r="E994" s="3" t="s">
        <v>1111</v>
      </c>
      <c r="F994" s="3">
        <v>2.79</v>
      </c>
      <c r="G994" s="3" t="s">
        <v>1111</v>
      </c>
      <c r="H994" s="3" t="s">
        <v>2173</v>
      </c>
      <c r="I994" s="22" t="s">
        <v>2173</v>
      </c>
      <c r="J994" s="22" t="s">
        <v>2173</v>
      </c>
      <c r="K994" s="22" t="s">
        <v>2173</v>
      </c>
      <c r="L994" s="22" t="s">
        <v>2173</v>
      </c>
      <c r="M994" s="3" t="s">
        <v>2173</v>
      </c>
      <c r="N994" s="3" t="s">
        <v>435</v>
      </c>
      <c r="O994" s="3">
        <f t="shared" si="52"/>
        <v>99.61</v>
      </c>
      <c r="R994" s="13" t="s">
        <v>2383</v>
      </c>
      <c r="T994" s="3"/>
      <c r="U994" s="3"/>
    </row>
    <row r="995" spans="1:21" x14ac:dyDescent="0.15">
      <c r="A995">
        <f t="shared" si="54"/>
        <v>315</v>
      </c>
      <c r="B995" s="17" t="s">
        <v>420</v>
      </c>
      <c r="C995" s="3">
        <v>85.89</v>
      </c>
      <c r="D995" s="3">
        <v>13.83</v>
      </c>
      <c r="E995" s="3" t="s">
        <v>2173</v>
      </c>
      <c r="F995" s="3" t="s">
        <v>1111</v>
      </c>
      <c r="G995" s="3" t="s">
        <v>2173</v>
      </c>
      <c r="H995" s="3" t="s">
        <v>2173</v>
      </c>
      <c r="I995" s="22" t="s">
        <v>2173</v>
      </c>
      <c r="J995" s="11" t="s">
        <v>1111</v>
      </c>
      <c r="K995" s="22" t="s">
        <v>2173</v>
      </c>
      <c r="L995" s="22" t="s">
        <v>2173</v>
      </c>
      <c r="M995" s="3" t="s">
        <v>1111</v>
      </c>
      <c r="N995" s="3" t="s">
        <v>435</v>
      </c>
      <c r="O995" s="3">
        <f t="shared" si="52"/>
        <v>99.72</v>
      </c>
      <c r="R995" s="13" t="s">
        <v>2384</v>
      </c>
      <c r="S995" s="17" t="s">
        <v>923</v>
      </c>
      <c r="T995" s="3"/>
      <c r="U995" s="3"/>
    </row>
    <row r="996" spans="1:21" x14ac:dyDescent="0.15">
      <c r="A996">
        <f t="shared" si="54"/>
        <v>316</v>
      </c>
      <c r="B996" s="17" t="s">
        <v>421</v>
      </c>
      <c r="C996" s="3">
        <v>88.71</v>
      </c>
      <c r="D996" s="3">
        <v>9.4600000000000009</v>
      </c>
      <c r="E996" s="3" t="s">
        <v>2173</v>
      </c>
      <c r="F996" s="3">
        <v>1.66</v>
      </c>
      <c r="G996" s="3" t="s">
        <v>2173</v>
      </c>
      <c r="H996" s="3">
        <v>0.03</v>
      </c>
      <c r="I996" s="22" t="s">
        <v>2173</v>
      </c>
      <c r="J996" s="22" t="s">
        <v>2173</v>
      </c>
      <c r="K996" s="22" t="s">
        <v>2173</v>
      </c>
      <c r="L996" s="22" t="s">
        <v>2173</v>
      </c>
      <c r="M996" s="3" t="s">
        <v>2173</v>
      </c>
      <c r="N996" s="3" t="s">
        <v>435</v>
      </c>
      <c r="O996" s="3">
        <f t="shared" si="52"/>
        <v>99.859999999999985</v>
      </c>
      <c r="R996" s="13" t="s">
        <v>2385</v>
      </c>
      <c r="T996" s="3"/>
      <c r="U996" s="3"/>
    </row>
    <row r="997" spans="1:21" x14ac:dyDescent="0.15">
      <c r="A997">
        <f t="shared" si="54"/>
        <v>317</v>
      </c>
      <c r="B997" s="17" t="s">
        <v>422</v>
      </c>
      <c r="C997" s="3">
        <v>66.12</v>
      </c>
      <c r="D997" s="3">
        <v>30.62</v>
      </c>
      <c r="E997" s="3" t="s">
        <v>2173</v>
      </c>
      <c r="F997" s="3" t="s">
        <v>2173</v>
      </c>
      <c r="G997" s="3">
        <v>0.13</v>
      </c>
      <c r="H997" s="3" t="s">
        <v>2173</v>
      </c>
      <c r="I997" s="22">
        <v>1.91</v>
      </c>
      <c r="J997" s="11">
        <v>0.11</v>
      </c>
      <c r="K997" s="22" t="s">
        <v>2173</v>
      </c>
      <c r="L997" s="22" t="s">
        <v>2173</v>
      </c>
      <c r="M997" s="3">
        <v>0.11</v>
      </c>
      <c r="N997" s="14" t="s">
        <v>435</v>
      </c>
      <c r="O997" s="3">
        <f t="shared" si="52"/>
        <v>99</v>
      </c>
      <c r="R997" s="13" t="s">
        <v>2387</v>
      </c>
      <c r="S997" s="17" t="s">
        <v>923</v>
      </c>
      <c r="T997" s="3"/>
      <c r="U997" s="3"/>
    </row>
    <row r="998" spans="1:21" x14ac:dyDescent="0.15">
      <c r="A998">
        <f t="shared" si="54"/>
        <v>318</v>
      </c>
      <c r="B998" s="17" t="s">
        <v>423</v>
      </c>
      <c r="C998" s="3">
        <v>88.42</v>
      </c>
      <c r="D998" s="3">
        <v>11.29</v>
      </c>
      <c r="E998" s="3" t="s">
        <v>2173</v>
      </c>
      <c r="F998" s="3" t="s">
        <v>2173</v>
      </c>
      <c r="G998" s="3" t="s">
        <v>2173</v>
      </c>
      <c r="H998" s="3" t="s">
        <v>1111</v>
      </c>
      <c r="I998" s="22" t="s">
        <v>2173</v>
      </c>
      <c r="J998" s="22" t="s">
        <v>2173</v>
      </c>
      <c r="K998" s="22">
        <v>0.28999999999999998</v>
      </c>
      <c r="L998" s="11">
        <v>0.28999999999999998</v>
      </c>
      <c r="M998" s="3" t="s">
        <v>2173</v>
      </c>
      <c r="N998" s="14" t="s">
        <v>768</v>
      </c>
      <c r="O998" s="3">
        <f t="shared" si="52"/>
        <v>100.29000000000002</v>
      </c>
      <c r="R998" s="13" t="s">
        <v>1679</v>
      </c>
      <c r="S998" s="17" t="s">
        <v>1440</v>
      </c>
      <c r="T998" s="3"/>
      <c r="U998" s="3"/>
    </row>
    <row r="999" spans="1:21" x14ac:dyDescent="0.15">
      <c r="A999" s="13" t="s">
        <v>424</v>
      </c>
      <c r="I999" s="22"/>
      <c r="J999" s="22"/>
      <c r="K999" s="22"/>
      <c r="L999" s="22"/>
      <c r="T999" s="3"/>
      <c r="U999" s="3"/>
    </row>
    <row r="1000" spans="1:21" x14ac:dyDescent="0.15">
      <c r="A1000">
        <f>A998+1</f>
        <v>319</v>
      </c>
      <c r="B1000" s="8" t="s">
        <v>426</v>
      </c>
      <c r="C1000">
        <v>86.97</v>
      </c>
      <c r="D1000">
        <v>13.03</v>
      </c>
      <c r="E1000" s="3" t="s">
        <v>2173</v>
      </c>
      <c r="F1000" s="3" t="s">
        <v>2173</v>
      </c>
      <c r="G1000" s="3" t="s">
        <v>2173</v>
      </c>
      <c r="H1000" s="3" t="s">
        <v>2173</v>
      </c>
      <c r="I1000" s="22" t="s">
        <v>2173</v>
      </c>
      <c r="J1000" s="22" t="s">
        <v>2173</v>
      </c>
      <c r="K1000" s="22" t="s">
        <v>2173</v>
      </c>
      <c r="L1000" s="22" t="s">
        <v>2173</v>
      </c>
      <c r="M1000" s="3" t="s">
        <v>2173</v>
      </c>
      <c r="N1000" s="3" t="s">
        <v>2107</v>
      </c>
      <c r="O1000" s="3">
        <f t="shared" si="52"/>
        <v>100</v>
      </c>
      <c r="R1000" t="s">
        <v>1712</v>
      </c>
      <c r="T1000" s="14"/>
      <c r="U1000" s="3"/>
    </row>
    <row r="1001" spans="1:21" x14ac:dyDescent="0.15">
      <c r="A1001">
        <f>A1000+1</f>
        <v>320</v>
      </c>
      <c r="B1001" s="17" t="s">
        <v>429</v>
      </c>
      <c r="C1001">
        <v>86.19</v>
      </c>
      <c r="D1001">
        <v>11.75</v>
      </c>
      <c r="E1001" s="3" t="s">
        <v>2173</v>
      </c>
      <c r="F1001" s="3" t="s">
        <v>2173</v>
      </c>
      <c r="G1001" s="3" t="s">
        <v>2173</v>
      </c>
      <c r="H1001" s="12">
        <v>1.18</v>
      </c>
      <c r="I1001" s="22" t="s">
        <v>2173</v>
      </c>
      <c r="J1001" s="22" t="s">
        <v>2173</v>
      </c>
      <c r="K1001" s="12">
        <v>1.18</v>
      </c>
      <c r="L1001" s="12">
        <v>1.18</v>
      </c>
      <c r="M1001" s="3" t="s">
        <v>2173</v>
      </c>
      <c r="N1001" s="3" t="s">
        <v>2107</v>
      </c>
      <c r="O1001" s="3">
        <f t="shared" si="52"/>
        <v>101.48000000000002</v>
      </c>
      <c r="R1001" t="s">
        <v>1713</v>
      </c>
      <c r="S1001" s="8" t="s">
        <v>1714</v>
      </c>
      <c r="T1001" s="3"/>
      <c r="U1001" s="3"/>
    </row>
    <row r="1002" spans="1:21" x14ac:dyDescent="0.15">
      <c r="A1002">
        <f>A1001+1</f>
        <v>321</v>
      </c>
      <c r="B1002" s="8" t="s">
        <v>427</v>
      </c>
      <c r="C1002">
        <v>92.49</v>
      </c>
      <c r="D1002">
        <v>6.34</v>
      </c>
      <c r="E1002" s="3" t="s">
        <v>2173</v>
      </c>
      <c r="F1002" s="3" t="s">
        <v>2173</v>
      </c>
      <c r="G1002" s="3" t="s">
        <v>2173</v>
      </c>
      <c r="H1002">
        <v>0.65</v>
      </c>
      <c r="I1002" s="22" t="s">
        <v>2173</v>
      </c>
      <c r="J1002" s="22" t="s">
        <v>2173</v>
      </c>
      <c r="K1002" s="23">
        <v>0.54</v>
      </c>
      <c r="L1002" s="23">
        <v>0.54</v>
      </c>
      <c r="M1002" s="3" t="s">
        <v>2173</v>
      </c>
      <c r="N1002" s="14" t="s">
        <v>2259</v>
      </c>
      <c r="O1002" s="3">
        <f t="shared" si="52"/>
        <v>100.56000000000002</v>
      </c>
      <c r="T1002" s="14"/>
      <c r="U1002" s="3"/>
    </row>
    <row r="1003" spans="1:21" x14ac:dyDescent="0.15">
      <c r="A1003">
        <f>A1002+1</f>
        <v>322</v>
      </c>
      <c r="B1003" s="8" t="s">
        <v>428</v>
      </c>
      <c r="C1003">
        <v>87.11</v>
      </c>
      <c r="D1003">
        <v>8.35</v>
      </c>
      <c r="E1003">
        <v>4.3099999999999996</v>
      </c>
      <c r="G1003" s="3" t="s">
        <v>2173</v>
      </c>
      <c r="H1003">
        <v>0.34</v>
      </c>
      <c r="I1003" s="22" t="s">
        <v>2173</v>
      </c>
      <c r="J1003" s="22" t="s">
        <v>2173</v>
      </c>
      <c r="K1003" s="22" t="s">
        <v>2173</v>
      </c>
      <c r="L1003" s="22" t="s">
        <v>2173</v>
      </c>
      <c r="M1003" s="3" t="s">
        <v>2173</v>
      </c>
      <c r="N1003" s="3" t="s">
        <v>2107</v>
      </c>
      <c r="O1003" s="3">
        <f t="shared" si="52"/>
        <v>100.11</v>
      </c>
      <c r="R1003" t="s">
        <v>1715</v>
      </c>
      <c r="T1003" s="3"/>
      <c r="U1003" s="3"/>
    </row>
    <row r="1004" spans="1:21" x14ac:dyDescent="0.15">
      <c r="A1004">
        <f>A1003+1</f>
        <v>323</v>
      </c>
      <c r="B1004" s="17" t="s">
        <v>430</v>
      </c>
      <c r="C1004">
        <v>92.08</v>
      </c>
      <c r="D1004">
        <v>6.93</v>
      </c>
      <c r="E1004" s="3" t="s">
        <v>2173</v>
      </c>
      <c r="F1004" s="3" t="s">
        <v>2173</v>
      </c>
      <c r="G1004" s="12">
        <v>0.96</v>
      </c>
      <c r="H1004" s="3" t="s">
        <v>2173</v>
      </c>
      <c r="I1004" s="22" t="s">
        <v>2173</v>
      </c>
      <c r="J1004" s="22" t="s">
        <v>2173</v>
      </c>
      <c r="K1004" s="22" t="s">
        <v>2173</v>
      </c>
      <c r="L1004" s="22" t="s">
        <v>2173</v>
      </c>
      <c r="M1004" s="3" t="s">
        <v>2173</v>
      </c>
      <c r="N1004" s="3" t="s">
        <v>2107</v>
      </c>
      <c r="O1004" s="3">
        <f t="shared" si="52"/>
        <v>99.969999999999985</v>
      </c>
      <c r="R1004" t="s">
        <v>1716</v>
      </c>
      <c r="S1004" s="8" t="s">
        <v>1717</v>
      </c>
      <c r="T1004" s="3"/>
      <c r="U1004" s="3"/>
    </row>
    <row r="1005" spans="1:21" x14ac:dyDescent="0.15">
      <c r="A1005" s="13" t="s">
        <v>425</v>
      </c>
      <c r="I1005" s="22"/>
      <c r="J1005" s="22"/>
      <c r="K1005" s="22"/>
      <c r="L1005" s="22"/>
      <c r="T1005" s="3"/>
      <c r="U1005" s="3"/>
    </row>
    <row r="1006" spans="1:21" x14ac:dyDescent="0.15">
      <c r="A1006">
        <f>A1004+1</f>
        <v>324</v>
      </c>
      <c r="B1006" s="17" t="s">
        <v>412</v>
      </c>
      <c r="C1006" s="3">
        <v>87.72</v>
      </c>
      <c r="D1006" s="3">
        <v>11.98</v>
      </c>
      <c r="E1006" s="34">
        <v>0.3</v>
      </c>
      <c r="F1006" s="3" t="s">
        <v>2173</v>
      </c>
      <c r="G1006" s="3" t="s">
        <v>2173</v>
      </c>
      <c r="H1006" s="3" t="s">
        <v>2173</v>
      </c>
      <c r="I1006" s="22" t="s">
        <v>2173</v>
      </c>
      <c r="J1006" s="22" t="s">
        <v>1111</v>
      </c>
      <c r="K1006" s="22" t="s">
        <v>2173</v>
      </c>
      <c r="L1006" s="22" t="s">
        <v>2173</v>
      </c>
      <c r="M1006" s="3" t="s">
        <v>2173</v>
      </c>
      <c r="N1006" s="14" t="s">
        <v>436</v>
      </c>
      <c r="O1006" s="3">
        <f t="shared" si="52"/>
        <v>100</v>
      </c>
      <c r="R1006" t="s">
        <v>3049</v>
      </c>
      <c r="S1006" s="8" t="s">
        <v>977</v>
      </c>
      <c r="T1006" s="3"/>
      <c r="U1006" s="3"/>
    </row>
    <row r="1007" spans="1:21" x14ac:dyDescent="0.15">
      <c r="A1007">
        <f>A1006+1</f>
        <v>325</v>
      </c>
      <c r="B1007" s="17" t="s">
        <v>412</v>
      </c>
      <c r="C1007" s="3">
        <v>87.75</v>
      </c>
      <c r="D1007" s="3">
        <v>11.25</v>
      </c>
      <c r="E1007" s="34">
        <v>1</v>
      </c>
      <c r="F1007" s="3" t="s">
        <v>2173</v>
      </c>
      <c r="G1007" s="3" t="s">
        <v>2173</v>
      </c>
      <c r="H1007" s="3" t="s">
        <v>2173</v>
      </c>
      <c r="I1007" s="22" t="s">
        <v>2173</v>
      </c>
      <c r="J1007" s="22" t="s">
        <v>1111</v>
      </c>
      <c r="K1007" s="22" t="s">
        <v>2173</v>
      </c>
      <c r="L1007" s="22" t="s">
        <v>2173</v>
      </c>
      <c r="M1007" s="3" t="s">
        <v>2173</v>
      </c>
      <c r="N1007" s="3" t="s">
        <v>436</v>
      </c>
      <c r="O1007" s="3">
        <f t="shared" si="52"/>
        <v>100</v>
      </c>
      <c r="R1007" t="s">
        <v>3050</v>
      </c>
      <c r="S1007" s="8" t="s">
        <v>978</v>
      </c>
      <c r="T1007" s="3"/>
      <c r="U1007" s="3"/>
    </row>
    <row r="1008" spans="1:21" x14ac:dyDescent="0.15">
      <c r="A1008">
        <f>A1007+1</f>
        <v>326</v>
      </c>
      <c r="B1008" s="17" t="s">
        <v>412</v>
      </c>
      <c r="C1008" s="3">
        <v>86.44</v>
      </c>
      <c r="D1008" s="3">
        <v>12.56</v>
      </c>
      <c r="E1008" s="34">
        <v>1</v>
      </c>
      <c r="F1008" s="3" t="s">
        <v>2173</v>
      </c>
      <c r="G1008" s="3" t="s">
        <v>2173</v>
      </c>
      <c r="H1008" s="3" t="s">
        <v>2173</v>
      </c>
      <c r="I1008" s="22" t="s">
        <v>2173</v>
      </c>
      <c r="J1008" s="22" t="s">
        <v>1111</v>
      </c>
      <c r="K1008" s="22" t="s">
        <v>2173</v>
      </c>
      <c r="L1008" s="22" t="s">
        <v>2173</v>
      </c>
      <c r="M1008" s="3" t="s">
        <v>2173</v>
      </c>
      <c r="N1008" s="3" t="s">
        <v>436</v>
      </c>
      <c r="O1008" s="3">
        <f t="shared" si="52"/>
        <v>100</v>
      </c>
      <c r="R1008" t="s">
        <v>3051</v>
      </c>
      <c r="S1008" s="8" t="s">
        <v>979</v>
      </c>
      <c r="T1008" s="3"/>
      <c r="U1008" s="3"/>
    </row>
    <row r="1009" spans="1:21" x14ac:dyDescent="0.15">
      <c r="A1009">
        <f t="shared" ref="A1009:A1031" si="55">A1008+1</f>
        <v>327</v>
      </c>
      <c r="B1009" s="8" t="s">
        <v>437</v>
      </c>
      <c r="C1009" s="3">
        <v>91.75</v>
      </c>
      <c r="D1009" s="3">
        <v>7.25</v>
      </c>
      <c r="E1009" s="34">
        <v>1</v>
      </c>
      <c r="F1009" s="3" t="s">
        <v>2173</v>
      </c>
      <c r="G1009" s="3" t="s">
        <v>2173</v>
      </c>
      <c r="H1009" s="3" t="s">
        <v>2173</v>
      </c>
      <c r="I1009" s="22" t="s">
        <v>2173</v>
      </c>
      <c r="J1009" s="22" t="s">
        <v>1111</v>
      </c>
      <c r="K1009" s="22" t="s">
        <v>2173</v>
      </c>
      <c r="L1009" s="22" t="s">
        <v>2173</v>
      </c>
      <c r="M1009" s="3" t="s">
        <v>2173</v>
      </c>
      <c r="N1009" s="3" t="s">
        <v>436</v>
      </c>
      <c r="O1009" s="3">
        <f t="shared" si="52"/>
        <v>100</v>
      </c>
      <c r="R1009" t="s">
        <v>3052</v>
      </c>
      <c r="S1009" s="8" t="s">
        <v>980</v>
      </c>
      <c r="T1009" s="3"/>
      <c r="U1009" s="3"/>
    </row>
    <row r="1010" spans="1:21" x14ac:dyDescent="0.15">
      <c r="A1010">
        <f t="shared" si="55"/>
        <v>328</v>
      </c>
      <c r="B1010" s="8" t="s">
        <v>437</v>
      </c>
      <c r="C1010" s="3">
        <v>96.94</v>
      </c>
      <c r="D1010" s="3">
        <v>2.06</v>
      </c>
      <c r="E1010" s="34">
        <v>1</v>
      </c>
      <c r="F1010" s="3" t="s">
        <v>2173</v>
      </c>
      <c r="G1010" s="3" t="s">
        <v>2173</v>
      </c>
      <c r="H1010" s="3" t="s">
        <v>2173</v>
      </c>
      <c r="I1010" s="22" t="s">
        <v>2173</v>
      </c>
      <c r="J1010" s="22" t="s">
        <v>1111</v>
      </c>
      <c r="K1010" s="22" t="s">
        <v>2173</v>
      </c>
      <c r="L1010" s="22" t="s">
        <v>2173</v>
      </c>
      <c r="M1010" s="3" t="s">
        <v>2173</v>
      </c>
      <c r="N1010" s="3" t="s">
        <v>436</v>
      </c>
      <c r="O1010" s="3">
        <f t="shared" si="52"/>
        <v>100</v>
      </c>
      <c r="R1010" t="s">
        <v>3053</v>
      </c>
      <c r="S1010" s="8" t="s">
        <v>981</v>
      </c>
      <c r="T1010" s="3"/>
      <c r="U1010" s="3"/>
    </row>
    <row r="1011" spans="1:21" x14ac:dyDescent="0.15">
      <c r="A1011">
        <f t="shared" si="55"/>
        <v>329</v>
      </c>
      <c r="B1011" s="8" t="s">
        <v>438</v>
      </c>
      <c r="C1011" s="3">
        <v>89.8</v>
      </c>
      <c r="D1011" s="3">
        <v>9.6999999999999993</v>
      </c>
      <c r="E1011" s="34">
        <v>0.5</v>
      </c>
      <c r="F1011" s="3" t="s">
        <v>2173</v>
      </c>
      <c r="G1011" s="3" t="s">
        <v>2173</v>
      </c>
      <c r="H1011" s="3" t="s">
        <v>2173</v>
      </c>
      <c r="I1011" s="22" t="s">
        <v>2173</v>
      </c>
      <c r="J1011" s="22" t="s">
        <v>1111</v>
      </c>
      <c r="K1011" s="22" t="s">
        <v>2173</v>
      </c>
      <c r="L1011" s="22" t="s">
        <v>2173</v>
      </c>
      <c r="M1011" s="3" t="s">
        <v>2173</v>
      </c>
      <c r="N1011" s="3" t="s">
        <v>436</v>
      </c>
      <c r="O1011" s="3">
        <f t="shared" si="52"/>
        <v>100</v>
      </c>
      <c r="R1011" t="s">
        <v>3054</v>
      </c>
      <c r="S1011" s="8" t="s">
        <v>982</v>
      </c>
      <c r="T1011" s="3"/>
      <c r="U1011" s="3"/>
    </row>
    <row r="1012" spans="1:21" x14ac:dyDescent="0.15">
      <c r="A1012">
        <f t="shared" si="55"/>
        <v>330</v>
      </c>
      <c r="B1012" s="8" t="s">
        <v>2143</v>
      </c>
      <c r="C1012" s="3">
        <v>93.49</v>
      </c>
      <c r="D1012" s="3">
        <v>5.51</v>
      </c>
      <c r="E1012" s="34">
        <v>1</v>
      </c>
      <c r="F1012" s="3" t="s">
        <v>2173</v>
      </c>
      <c r="G1012" s="3" t="s">
        <v>2173</v>
      </c>
      <c r="H1012" s="3" t="s">
        <v>2173</v>
      </c>
      <c r="I1012" s="22" t="s">
        <v>2173</v>
      </c>
      <c r="J1012" s="22" t="s">
        <v>1111</v>
      </c>
      <c r="K1012" s="22" t="s">
        <v>2173</v>
      </c>
      <c r="L1012" s="22" t="s">
        <v>2173</v>
      </c>
      <c r="M1012" s="3" t="s">
        <v>2173</v>
      </c>
      <c r="N1012" s="3" t="s">
        <v>436</v>
      </c>
      <c r="O1012" s="3">
        <f t="shared" si="52"/>
        <v>100</v>
      </c>
      <c r="R1012" t="s">
        <v>3055</v>
      </c>
      <c r="S1012" s="8" t="s">
        <v>983</v>
      </c>
      <c r="T1012" s="3"/>
      <c r="U1012" s="3"/>
    </row>
    <row r="1013" spans="1:21" x14ac:dyDescent="0.15">
      <c r="A1013">
        <f t="shared" si="55"/>
        <v>331</v>
      </c>
      <c r="B1013" s="8" t="s">
        <v>439</v>
      </c>
      <c r="C1013" s="3">
        <v>88.81</v>
      </c>
      <c r="D1013" s="3">
        <v>10.6</v>
      </c>
      <c r="E1013" s="34" t="s">
        <v>2173</v>
      </c>
      <c r="F1013" s="3" t="s">
        <v>2173</v>
      </c>
      <c r="G1013" s="3" t="s">
        <v>2173</v>
      </c>
      <c r="H1013" s="3" t="s">
        <v>2173</v>
      </c>
      <c r="I1013" s="22" t="s">
        <v>2173</v>
      </c>
      <c r="J1013" s="22" t="s">
        <v>1111</v>
      </c>
      <c r="K1013" s="34">
        <v>0.59</v>
      </c>
      <c r="L1013" s="34">
        <v>0.59</v>
      </c>
      <c r="M1013" s="3" t="s">
        <v>2173</v>
      </c>
      <c r="N1013" s="14" t="s">
        <v>436</v>
      </c>
      <c r="O1013" s="3">
        <f t="shared" si="52"/>
        <v>100.59</v>
      </c>
      <c r="R1013" t="s">
        <v>3056</v>
      </c>
      <c r="S1013" s="8" t="s">
        <v>984</v>
      </c>
      <c r="T1013" s="3"/>
      <c r="U1013" s="3"/>
    </row>
    <row r="1014" spans="1:21" x14ac:dyDescent="0.15">
      <c r="A1014">
        <f t="shared" si="55"/>
        <v>332</v>
      </c>
      <c r="B1014" s="8" t="s">
        <v>440</v>
      </c>
      <c r="C1014" s="3">
        <v>87.88</v>
      </c>
      <c r="D1014" s="3">
        <v>11.12</v>
      </c>
      <c r="E1014" s="34">
        <v>1</v>
      </c>
      <c r="F1014" s="3" t="s">
        <v>2173</v>
      </c>
      <c r="G1014" s="3" t="s">
        <v>2173</v>
      </c>
      <c r="H1014" s="3" t="s">
        <v>2173</v>
      </c>
      <c r="I1014" s="22" t="s">
        <v>2173</v>
      </c>
      <c r="J1014" s="22" t="s">
        <v>1111</v>
      </c>
      <c r="K1014" s="22" t="s">
        <v>2173</v>
      </c>
      <c r="L1014" s="22" t="s">
        <v>2173</v>
      </c>
      <c r="M1014" s="3" t="s">
        <v>2173</v>
      </c>
      <c r="N1014" s="3" t="s">
        <v>436</v>
      </c>
      <c r="O1014" s="3">
        <f t="shared" si="52"/>
        <v>100</v>
      </c>
      <c r="R1014" t="s">
        <v>1895</v>
      </c>
      <c r="S1014" s="8" t="s">
        <v>985</v>
      </c>
      <c r="T1014" s="3"/>
      <c r="U1014" s="3"/>
    </row>
    <row r="1015" spans="1:21" x14ac:dyDescent="0.15">
      <c r="A1015">
        <f t="shared" si="55"/>
        <v>333</v>
      </c>
      <c r="B1015" s="17" t="s">
        <v>447</v>
      </c>
      <c r="C1015" s="3">
        <v>90.02</v>
      </c>
      <c r="D1015" s="3">
        <v>9.65</v>
      </c>
      <c r="E1015" s="34">
        <v>0.33</v>
      </c>
      <c r="F1015" s="3" t="s">
        <v>2173</v>
      </c>
      <c r="G1015" s="3" t="s">
        <v>2173</v>
      </c>
      <c r="H1015" s="3" t="s">
        <v>2173</v>
      </c>
      <c r="I1015" s="22" t="s">
        <v>2173</v>
      </c>
      <c r="J1015" s="22" t="s">
        <v>1111</v>
      </c>
      <c r="K1015" s="22" t="s">
        <v>2173</v>
      </c>
      <c r="L1015" s="22" t="s">
        <v>2173</v>
      </c>
      <c r="M1015" s="3" t="s">
        <v>2173</v>
      </c>
      <c r="N1015" s="3" t="s">
        <v>436</v>
      </c>
      <c r="O1015" s="3">
        <f t="shared" si="52"/>
        <v>100</v>
      </c>
      <c r="R1015" t="s">
        <v>1896</v>
      </c>
      <c r="S1015" s="8" t="s">
        <v>986</v>
      </c>
      <c r="T1015" s="3"/>
      <c r="U1015" s="3"/>
    </row>
    <row r="1016" spans="1:21" x14ac:dyDescent="0.15">
      <c r="A1016">
        <f t="shared" si="55"/>
        <v>334</v>
      </c>
      <c r="B1016" s="17" t="s">
        <v>448</v>
      </c>
      <c r="C1016" s="3">
        <v>90.88</v>
      </c>
      <c r="D1016" s="3">
        <v>8.31</v>
      </c>
      <c r="E1016" s="3" t="s">
        <v>2173</v>
      </c>
      <c r="F1016" s="3" t="s">
        <v>2173</v>
      </c>
      <c r="G1016" s="3" t="s">
        <v>2173</v>
      </c>
      <c r="H1016" s="3" t="s">
        <v>2173</v>
      </c>
      <c r="I1016" s="22" t="s">
        <v>2173</v>
      </c>
      <c r="J1016" s="22" t="s">
        <v>2173</v>
      </c>
      <c r="K1016" s="22">
        <v>0.36</v>
      </c>
      <c r="L1016" s="11">
        <v>0.36</v>
      </c>
      <c r="M1016" s="3" t="s">
        <v>2173</v>
      </c>
      <c r="N1016" s="3" t="s">
        <v>2107</v>
      </c>
      <c r="O1016" s="3">
        <f t="shared" si="52"/>
        <v>99.91</v>
      </c>
      <c r="R1016" t="s">
        <v>1718</v>
      </c>
      <c r="S1016" s="8" t="s">
        <v>1440</v>
      </c>
      <c r="T1016" s="3"/>
      <c r="U1016" s="3"/>
    </row>
    <row r="1017" spans="1:21" x14ac:dyDescent="0.15">
      <c r="A1017">
        <f t="shared" si="55"/>
        <v>335</v>
      </c>
      <c r="B1017" s="17" t="s">
        <v>449</v>
      </c>
      <c r="C1017" s="3">
        <v>87.76</v>
      </c>
      <c r="D1017" s="3">
        <v>11.89</v>
      </c>
      <c r="E1017" s="3" t="s">
        <v>2173</v>
      </c>
      <c r="F1017" s="3" t="s">
        <v>2173</v>
      </c>
      <c r="G1017" s="3" t="s">
        <v>2173</v>
      </c>
      <c r="H1017" s="3" t="s">
        <v>2173</v>
      </c>
      <c r="I1017" s="22" t="s">
        <v>2173</v>
      </c>
      <c r="J1017" s="22" t="s">
        <v>2173</v>
      </c>
      <c r="K1017" s="22">
        <v>0.27</v>
      </c>
      <c r="L1017" s="11">
        <v>0.27</v>
      </c>
      <c r="M1017" s="3" t="s">
        <v>2173</v>
      </c>
      <c r="N1017" s="3" t="s">
        <v>2107</v>
      </c>
      <c r="O1017" s="3">
        <f t="shared" si="52"/>
        <v>100.19</v>
      </c>
      <c r="R1017" t="s">
        <v>1719</v>
      </c>
      <c r="S1017" s="8" t="s">
        <v>1440</v>
      </c>
      <c r="T1017" s="3"/>
      <c r="U1017" s="3"/>
    </row>
    <row r="1018" spans="1:21" x14ac:dyDescent="0.15">
      <c r="A1018">
        <f>A1017+1</f>
        <v>336</v>
      </c>
      <c r="B1018" s="17" t="s">
        <v>450</v>
      </c>
      <c r="C1018" s="3">
        <v>88.16</v>
      </c>
      <c r="D1018" s="3">
        <v>9.94</v>
      </c>
      <c r="E1018" s="3" t="s">
        <v>2173</v>
      </c>
      <c r="F1018" s="3" t="s">
        <v>2173</v>
      </c>
      <c r="G1018" s="3" t="s">
        <v>2173</v>
      </c>
      <c r="H1018" s="3">
        <v>0.47</v>
      </c>
      <c r="I1018" s="22" t="s">
        <v>2173</v>
      </c>
      <c r="J1018" s="22" t="s">
        <v>2173</v>
      </c>
      <c r="K1018" s="22">
        <v>0.8</v>
      </c>
      <c r="L1018" s="11">
        <v>0.8</v>
      </c>
      <c r="M1018" s="3" t="s">
        <v>2173</v>
      </c>
      <c r="N1018" s="3" t="s">
        <v>2107</v>
      </c>
      <c r="O1018" s="3">
        <f t="shared" si="52"/>
        <v>100.16999999999999</v>
      </c>
      <c r="R1018" t="s">
        <v>1720</v>
      </c>
      <c r="S1018" s="8" t="s">
        <v>1440</v>
      </c>
      <c r="T1018" s="15"/>
      <c r="U1018" s="3"/>
    </row>
    <row r="1019" spans="1:21" x14ac:dyDescent="0.15">
      <c r="A1019">
        <f t="shared" si="55"/>
        <v>337</v>
      </c>
      <c r="B1019" s="17" t="s">
        <v>451</v>
      </c>
      <c r="C1019" s="14">
        <v>89.57</v>
      </c>
      <c r="D1019" s="11">
        <v>9.8000000000000007</v>
      </c>
      <c r="E1019" s="3" t="s">
        <v>2173</v>
      </c>
      <c r="F1019" s="3" t="s">
        <v>2173</v>
      </c>
      <c r="G1019" s="3" t="s">
        <v>2173</v>
      </c>
      <c r="H1019" s="11">
        <v>0.56999999999999995</v>
      </c>
      <c r="I1019" s="22" t="s">
        <v>2173</v>
      </c>
      <c r="J1019" s="22" t="s">
        <v>2173</v>
      </c>
      <c r="K1019" s="11">
        <v>0.56999999999999995</v>
      </c>
      <c r="L1019" s="11">
        <v>0.56999999999999995</v>
      </c>
      <c r="M1019" s="3" t="s">
        <v>2173</v>
      </c>
      <c r="N1019" s="3" t="s">
        <v>2107</v>
      </c>
      <c r="O1019" s="3">
        <f>SUM(C1019:M1019)</f>
        <v>101.07999999999997</v>
      </c>
      <c r="R1019" t="s">
        <v>1721</v>
      </c>
      <c r="S1019" s="8" t="s">
        <v>1722</v>
      </c>
      <c r="T1019" s="3"/>
      <c r="U1019" s="3"/>
    </row>
    <row r="1020" spans="1:21" x14ac:dyDescent="0.15">
      <c r="A1020">
        <f t="shared" si="55"/>
        <v>338</v>
      </c>
      <c r="B1020" s="17" t="s">
        <v>452</v>
      </c>
      <c r="C1020" s="3">
        <v>91.33</v>
      </c>
      <c r="D1020" s="3">
        <v>8.1</v>
      </c>
      <c r="E1020" s="3" t="s">
        <v>2173</v>
      </c>
      <c r="F1020" s="3" t="s">
        <v>2173</v>
      </c>
      <c r="G1020" s="3" t="s">
        <v>1111</v>
      </c>
      <c r="H1020" s="3" t="s">
        <v>2173</v>
      </c>
      <c r="I1020" s="22" t="s">
        <v>2173</v>
      </c>
      <c r="J1020" s="22" t="s">
        <v>2173</v>
      </c>
      <c r="K1020" s="22">
        <v>0.56999999999999995</v>
      </c>
      <c r="L1020" s="11">
        <v>0.56999999999999995</v>
      </c>
      <c r="M1020" s="3" t="s">
        <v>2173</v>
      </c>
      <c r="N1020" s="3" t="s">
        <v>2107</v>
      </c>
      <c r="O1020" s="3">
        <f t="shared" si="52"/>
        <v>100.56999999999998</v>
      </c>
      <c r="R1020" t="s">
        <v>1723</v>
      </c>
      <c r="S1020" s="8" t="s">
        <v>1440</v>
      </c>
      <c r="T1020" s="3"/>
      <c r="U1020" s="3"/>
    </row>
    <row r="1021" spans="1:21" x14ac:dyDescent="0.15">
      <c r="A1021">
        <f t="shared" si="55"/>
        <v>339</v>
      </c>
      <c r="B1021" s="8" t="s">
        <v>442</v>
      </c>
      <c r="C1021" s="3">
        <v>76.16</v>
      </c>
      <c r="D1021" s="3">
        <v>22.85</v>
      </c>
      <c r="E1021" s="11">
        <v>0.99</v>
      </c>
      <c r="F1021" s="3" t="s">
        <v>2173</v>
      </c>
      <c r="G1021" s="3" t="s">
        <v>2173</v>
      </c>
      <c r="H1021" s="3" t="s">
        <v>2173</v>
      </c>
      <c r="I1021" s="22" t="s">
        <v>2173</v>
      </c>
      <c r="J1021" s="22" t="s">
        <v>2173</v>
      </c>
      <c r="K1021" s="11">
        <v>0.99</v>
      </c>
      <c r="L1021" s="22" t="s">
        <v>2173</v>
      </c>
      <c r="M1021" s="3" t="s">
        <v>2173</v>
      </c>
      <c r="N1021" s="3" t="s">
        <v>2107</v>
      </c>
      <c r="O1021" s="3">
        <f t="shared" ref="O1021:O1056" si="56">SUM(C1021:M1021)</f>
        <v>100.98999999999998</v>
      </c>
      <c r="R1021" t="s">
        <v>1724</v>
      </c>
      <c r="S1021" s="8" t="s">
        <v>1725</v>
      </c>
      <c r="T1021" s="3"/>
      <c r="U1021" s="3"/>
    </row>
    <row r="1022" spans="1:21" x14ac:dyDescent="0.15">
      <c r="A1022">
        <f t="shared" si="55"/>
        <v>340</v>
      </c>
      <c r="B1022" s="17" t="s">
        <v>453</v>
      </c>
      <c r="C1022" s="3">
        <v>89.4</v>
      </c>
      <c r="D1022" s="3">
        <v>9.15</v>
      </c>
      <c r="E1022" s="3" t="s">
        <v>2173</v>
      </c>
      <c r="F1022" s="3" t="s">
        <v>2173</v>
      </c>
      <c r="G1022" s="3">
        <v>1.45</v>
      </c>
      <c r="H1022" s="3" t="s">
        <v>2173</v>
      </c>
      <c r="I1022" s="22" t="s">
        <v>2173</v>
      </c>
      <c r="J1022" s="22" t="s">
        <v>2173</v>
      </c>
      <c r="K1022" s="22" t="s">
        <v>1111</v>
      </c>
      <c r="L1022" s="11" t="s">
        <v>1111</v>
      </c>
      <c r="M1022" s="3" t="s">
        <v>2173</v>
      </c>
      <c r="N1022" s="3" t="s">
        <v>2107</v>
      </c>
      <c r="O1022" s="3">
        <f t="shared" si="56"/>
        <v>100.00000000000001</v>
      </c>
      <c r="R1022" t="s">
        <v>1726</v>
      </c>
      <c r="S1022" s="8" t="s">
        <v>1440</v>
      </c>
      <c r="T1022" s="3"/>
      <c r="U1022" s="3"/>
    </row>
    <row r="1023" spans="1:21" x14ac:dyDescent="0.15">
      <c r="A1023">
        <f t="shared" si="55"/>
        <v>341</v>
      </c>
      <c r="B1023" s="17" t="s">
        <v>454</v>
      </c>
      <c r="C1023" s="3">
        <v>85.25</v>
      </c>
      <c r="D1023" s="3">
        <v>14.3</v>
      </c>
      <c r="E1023" s="3" t="s">
        <v>2173</v>
      </c>
      <c r="F1023" s="3" t="s">
        <v>2173</v>
      </c>
      <c r="G1023" s="3" t="s">
        <v>2173</v>
      </c>
      <c r="H1023" s="3" t="s">
        <v>2173</v>
      </c>
      <c r="I1023" s="22" t="s">
        <v>2173</v>
      </c>
      <c r="J1023" s="22" t="s">
        <v>2173</v>
      </c>
      <c r="K1023" s="22">
        <v>0.45</v>
      </c>
      <c r="L1023" s="11">
        <v>0.45</v>
      </c>
      <c r="M1023" s="3" t="s">
        <v>2173</v>
      </c>
      <c r="N1023" s="3" t="s">
        <v>2107</v>
      </c>
      <c r="O1023" s="3">
        <f t="shared" si="56"/>
        <v>100.45</v>
      </c>
      <c r="R1023" t="s">
        <v>1727</v>
      </c>
      <c r="S1023" s="8" t="s">
        <v>1440</v>
      </c>
      <c r="T1023" s="3"/>
      <c r="U1023" s="3"/>
    </row>
    <row r="1024" spans="1:21" x14ac:dyDescent="0.15">
      <c r="A1024">
        <f t="shared" si="55"/>
        <v>342</v>
      </c>
      <c r="B1024" s="17" t="s">
        <v>455</v>
      </c>
      <c r="C1024" s="3">
        <v>93</v>
      </c>
      <c r="D1024" s="3">
        <v>6.01</v>
      </c>
      <c r="E1024" s="3" t="s">
        <v>2173</v>
      </c>
      <c r="F1024" s="3" t="s">
        <v>2173</v>
      </c>
      <c r="G1024" s="3">
        <v>0.43</v>
      </c>
      <c r="H1024" s="11">
        <v>0.56000000000000005</v>
      </c>
      <c r="I1024" s="22" t="s">
        <v>2173</v>
      </c>
      <c r="J1024" s="22" t="s">
        <v>2173</v>
      </c>
      <c r="K1024" s="11">
        <v>0.56000000000000005</v>
      </c>
      <c r="L1024" s="11">
        <v>0.56000000000000005</v>
      </c>
      <c r="M1024" s="3" t="s">
        <v>2173</v>
      </c>
      <c r="N1024" s="3" t="s">
        <v>2107</v>
      </c>
      <c r="O1024" s="3">
        <f t="shared" si="56"/>
        <v>101.12000000000002</v>
      </c>
      <c r="R1024" t="s">
        <v>1728</v>
      </c>
      <c r="S1024" s="8" t="s">
        <v>1729</v>
      </c>
      <c r="T1024" s="3"/>
      <c r="U1024" s="3"/>
    </row>
    <row r="1025" spans="1:23" x14ac:dyDescent="0.15">
      <c r="A1025">
        <f t="shared" si="55"/>
        <v>343</v>
      </c>
      <c r="B1025" s="17" t="s">
        <v>441</v>
      </c>
      <c r="C1025" s="3">
        <v>92.46</v>
      </c>
      <c r="D1025" s="3">
        <v>6.65</v>
      </c>
      <c r="E1025" s="3" t="s">
        <v>2173</v>
      </c>
      <c r="F1025" s="3" t="s">
        <v>2173</v>
      </c>
      <c r="G1025" s="3" t="s">
        <v>1111</v>
      </c>
      <c r="H1025" s="11">
        <v>0.89</v>
      </c>
      <c r="I1025" s="22" t="s">
        <v>2173</v>
      </c>
      <c r="J1025" s="22" t="s">
        <v>2173</v>
      </c>
      <c r="K1025" s="11">
        <v>0.89</v>
      </c>
      <c r="L1025" s="11">
        <v>0.89</v>
      </c>
      <c r="M1025" s="3" t="s">
        <v>2173</v>
      </c>
      <c r="N1025" s="3" t="s">
        <v>2107</v>
      </c>
      <c r="O1025" s="3">
        <f t="shared" si="56"/>
        <v>101.78</v>
      </c>
      <c r="R1025" t="s">
        <v>1730</v>
      </c>
      <c r="S1025" s="8" t="s">
        <v>1731</v>
      </c>
      <c r="T1025" s="3"/>
      <c r="U1025" s="3"/>
    </row>
    <row r="1026" spans="1:23" x14ac:dyDescent="0.15">
      <c r="A1026">
        <f t="shared" si="55"/>
        <v>344</v>
      </c>
      <c r="B1026" s="8" t="s">
        <v>443</v>
      </c>
      <c r="C1026" s="3">
        <v>93.92</v>
      </c>
      <c r="D1026" s="3">
        <v>5.47</v>
      </c>
      <c r="E1026" s="3" t="s">
        <v>2173</v>
      </c>
      <c r="F1026" s="3" t="s">
        <v>2173</v>
      </c>
      <c r="G1026" s="3" t="s">
        <v>2173</v>
      </c>
      <c r="H1026" s="11">
        <v>0.61</v>
      </c>
      <c r="I1026" s="22" t="s">
        <v>2173</v>
      </c>
      <c r="J1026" s="22" t="s">
        <v>2173</v>
      </c>
      <c r="K1026" s="11">
        <v>0.61</v>
      </c>
      <c r="L1026" s="11">
        <v>0.61</v>
      </c>
      <c r="M1026" s="3" t="s">
        <v>2173</v>
      </c>
      <c r="N1026" s="3" t="s">
        <v>2107</v>
      </c>
      <c r="O1026" s="3">
        <f t="shared" si="56"/>
        <v>101.22</v>
      </c>
      <c r="R1026" t="s">
        <v>1732</v>
      </c>
      <c r="S1026" s="8" t="s">
        <v>1733</v>
      </c>
      <c r="T1026" s="3"/>
      <c r="U1026" s="3"/>
    </row>
    <row r="1027" spans="1:23" x14ac:dyDescent="0.15">
      <c r="A1027">
        <f>A1026+1</f>
        <v>345</v>
      </c>
      <c r="B1027" s="8" t="s">
        <v>444</v>
      </c>
      <c r="C1027" s="3">
        <v>86.55</v>
      </c>
      <c r="D1027" s="3">
        <v>12.6</v>
      </c>
      <c r="E1027" s="3" t="s">
        <v>2173</v>
      </c>
      <c r="F1027" s="3" t="s">
        <v>2173</v>
      </c>
      <c r="G1027" s="3" t="s">
        <v>2173</v>
      </c>
      <c r="H1027" s="11">
        <v>0.85</v>
      </c>
      <c r="I1027" s="22" t="s">
        <v>2173</v>
      </c>
      <c r="J1027" s="22" t="s">
        <v>2173</v>
      </c>
      <c r="K1027" s="11">
        <v>0.85</v>
      </c>
      <c r="L1027" s="11">
        <v>0.85</v>
      </c>
      <c r="M1027" s="3" t="s">
        <v>2173</v>
      </c>
      <c r="N1027" s="3" t="s">
        <v>2107</v>
      </c>
      <c r="O1027" s="3">
        <f t="shared" si="56"/>
        <v>101.69999999999997</v>
      </c>
      <c r="R1027" t="s">
        <v>1734</v>
      </c>
      <c r="S1027" s="8" t="s">
        <v>1735</v>
      </c>
      <c r="T1027" s="3"/>
      <c r="U1027" s="3"/>
    </row>
    <row r="1028" spans="1:23" x14ac:dyDescent="0.15">
      <c r="A1028">
        <f t="shared" si="55"/>
        <v>346</v>
      </c>
      <c r="B1028" s="8" t="s">
        <v>443</v>
      </c>
      <c r="C1028" s="3">
        <v>93.61</v>
      </c>
      <c r="D1028" s="3">
        <v>6.06</v>
      </c>
      <c r="E1028" s="3" t="s">
        <v>2173</v>
      </c>
      <c r="F1028" s="3" t="s">
        <v>2173</v>
      </c>
      <c r="G1028" s="3" t="s">
        <v>2173</v>
      </c>
      <c r="H1028" s="3" t="s">
        <v>2173</v>
      </c>
      <c r="I1028" s="22" t="s">
        <v>2173</v>
      </c>
      <c r="J1028" s="22" t="s">
        <v>2173</v>
      </c>
      <c r="K1028" s="22">
        <v>0.33</v>
      </c>
      <c r="L1028" s="11">
        <v>0.33</v>
      </c>
      <c r="M1028" s="3" t="s">
        <v>2173</v>
      </c>
      <c r="N1028" s="3" t="s">
        <v>2107</v>
      </c>
      <c r="O1028" s="3">
        <f t="shared" si="56"/>
        <v>100.33</v>
      </c>
      <c r="R1028" t="s">
        <v>1736</v>
      </c>
      <c r="S1028" s="8" t="s">
        <v>1440</v>
      </c>
      <c r="T1028" s="3"/>
      <c r="U1028" s="3"/>
    </row>
    <row r="1029" spans="1:23" x14ac:dyDescent="0.15">
      <c r="A1029">
        <f t="shared" si="55"/>
        <v>347</v>
      </c>
      <c r="B1029" s="17" t="s">
        <v>456</v>
      </c>
      <c r="C1029" s="3">
        <v>88.9</v>
      </c>
      <c r="D1029" s="3">
        <v>10.61</v>
      </c>
      <c r="E1029" s="3" t="s">
        <v>2173</v>
      </c>
      <c r="F1029" s="3" t="s">
        <v>2173</v>
      </c>
      <c r="G1029" s="3" t="s">
        <v>2173</v>
      </c>
      <c r="H1029" s="11">
        <v>0.49</v>
      </c>
      <c r="I1029" s="22" t="s">
        <v>2173</v>
      </c>
      <c r="J1029" s="22" t="s">
        <v>2173</v>
      </c>
      <c r="K1029" s="11">
        <v>0.49</v>
      </c>
      <c r="L1029" s="11">
        <v>0.49</v>
      </c>
      <c r="M1029" s="3" t="s">
        <v>2173</v>
      </c>
      <c r="N1029" s="3" t="s">
        <v>2107</v>
      </c>
      <c r="O1029" s="3">
        <f t="shared" si="56"/>
        <v>100.97999999999999</v>
      </c>
      <c r="R1029" t="s">
        <v>1737</v>
      </c>
      <c r="S1029" s="8" t="s">
        <v>1738</v>
      </c>
      <c r="T1029" s="3"/>
      <c r="U1029" s="3"/>
    </row>
    <row r="1030" spans="1:23" x14ac:dyDescent="0.15">
      <c r="A1030">
        <f t="shared" si="55"/>
        <v>348</v>
      </c>
      <c r="B1030" s="8" t="s">
        <v>445</v>
      </c>
      <c r="C1030" s="3">
        <v>83.79</v>
      </c>
      <c r="D1030" s="3">
        <v>15.73</v>
      </c>
      <c r="E1030" s="3" t="s">
        <v>2173</v>
      </c>
      <c r="F1030" s="3" t="s">
        <v>2173</v>
      </c>
      <c r="G1030" s="3" t="s">
        <v>2173</v>
      </c>
      <c r="H1030" s="3" t="s">
        <v>2173</v>
      </c>
      <c r="I1030" s="22" t="s">
        <v>2173</v>
      </c>
      <c r="J1030" s="22" t="s">
        <v>2173</v>
      </c>
      <c r="K1030" s="22">
        <v>0.48</v>
      </c>
      <c r="L1030" s="11">
        <v>0.48</v>
      </c>
      <c r="M1030" s="3" t="s">
        <v>2173</v>
      </c>
      <c r="N1030" s="3" t="s">
        <v>2107</v>
      </c>
      <c r="O1030" s="3">
        <f t="shared" si="56"/>
        <v>100.48000000000002</v>
      </c>
      <c r="R1030" t="s">
        <v>1739</v>
      </c>
      <c r="S1030" s="8" t="s">
        <v>1440</v>
      </c>
      <c r="T1030" s="3"/>
      <c r="U1030" s="3"/>
    </row>
    <row r="1031" spans="1:23" x14ac:dyDescent="0.15">
      <c r="A1031">
        <f t="shared" si="55"/>
        <v>349</v>
      </c>
      <c r="B1031" s="8" t="s">
        <v>446</v>
      </c>
      <c r="C1031" s="3">
        <v>96.47</v>
      </c>
      <c r="D1031" s="3">
        <v>2.08</v>
      </c>
      <c r="E1031" s="3" t="s">
        <v>2173</v>
      </c>
      <c r="F1031" s="3" t="s">
        <v>2173</v>
      </c>
      <c r="G1031" s="3">
        <v>0.76</v>
      </c>
      <c r="H1031" s="3">
        <v>0.38</v>
      </c>
      <c r="I1031" s="22" t="s">
        <v>2173</v>
      </c>
      <c r="J1031" s="22" t="s">
        <v>2173</v>
      </c>
      <c r="K1031" s="22">
        <v>0.31</v>
      </c>
      <c r="L1031" s="22" t="s">
        <v>2173</v>
      </c>
      <c r="M1031" s="3" t="s">
        <v>2173</v>
      </c>
      <c r="N1031" s="14" t="s">
        <v>737</v>
      </c>
      <c r="O1031" s="3">
        <f t="shared" si="56"/>
        <v>100</v>
      </c>
      <c r="R1031" s="13" t="s">
        <v>1680</v>
      </c>
      <c r="T1031" s="3"/>
      <c r="U1031" s="3"/>
    </row>
    <row r="1032" spans="1:23" x14ac:dyDescent="0.15">
      <c r="A1032" s="13" t="s">
        <v>457</v>
      </c>
      <c r="I1032" s="22"/>
      <c r="J1032" s="22"/>
      <c r="K1032" s="22"/>
      <c r="L1032" s="22"/>
      <c r="R1032" s="13"/>
      <c r="T1032" s="3"/>
      <c r="U1032" s="3"/>
    </row>
    <row r="1033" spans="1:23" x14ac:dyDescent="0.15">
      <c r="A1033">
        <f>A1031+1</f>
        <v>350</v>
      </c>
      <c r="B1033" s="17" t="s">
        <v>459</v>
      </c>
      <c r="C1033" s="3">
        <v>92</v>
      </c>
      <c r="D1033" s="3">
        <v>6.7</v>
      </c>
      <c r="E1033" s="3" t="s">
        <v>2173</v>
      </c>
      <c r="F1033" s="3">
        <v>0.69</v>
      </c>
      <c r="G1033" s="3" t="s">
        <v>2173</v>
      </c>
      <c r="H1033" s="3">
        <v>0.28999999999999998</v>
      </c>
      <c r="I1033" s="22" t="s">
        <v>2173</v>
      </c>
      <c r="J1033" s="22" t="s">
        <v>2173</v>
      </c>
      <c r="K1033" s="22">
        <v>0.31</v>
      </c>
      <c r="L1033" s="22">
        <v>0.31</v>
      </c>
      <c r="M1033" s="3" t="s">
        <v>2173</v>
      </c>
      <c r="N1033" s="3" t="s">
        <v>467</v>
      </c>
      <c r="O1033" s="3">
        <f t="shared" si="56"/>
        <v>100.30000000000001</v>
      </c>
      <c r="R1033" s="17" t="s">
        <v>2914</v>
      </c>
      <c r="S1033" s="8" t="s">
        <v>2913</v>
      </c>
      <c r="T1033" s="8"/>
      <c r="U1033" s="8"/>
      <c r="V1033" s="8"/>
      <c r="W1033" s="8"/>
    </row>
    <row r="1034" spans="1:23" x14ac:dyDescent="0.15">
      <c r="A1034">
        <f t="shared" ref="A1034:A1045" si="57">A1033+1</f>
        <v>351</v>
      </c>
      <c r="B1034" s="17" t="s">
        <v>446</v>
      </c>
      <c r="C1034" s="3">
        <v>65.05</v>
      </c>
      <c r="D1034" s="3">
        <v>4.91</v>
      </c>
      <c r="E1034" s="3" t="s">
        <v>2173</v>
      </c>
      <c r="F1034" s="3">
        <v>29.58</v>
      </c>
      <c r="G1034" s="3" t="s">
        <v>2173</v>
      </c>
      <c r="H1034" s="3">
        <v>0.46</v>
      </c>
      <c r="I1034" s="22" t="s">
        <v>2173</v>
      </c>
      <c r="J1034" s="22" t="s">
        <v>2173</v>
      </c>
      <c r="K1034" s="22" t="s">
        <v>2173</v>
      </c>
      <c r="L1034" s="22" t="s">
        <v>2173</v>
      </c>
      <c r="M1034" s="3" t="s">
        <v>2173</v>
      </c>
      <c r="N1034" s="14" t="s">
        <v>737</v>
      </c>
      <c r="O1034" s="3">
        <f t="shared" si="56"/>
        <v>99.999999999999986</v>
      </c>
      <c r="R1034" s="13" t="s">
        <v>1681</v>
      </c>
      <c r="T1034" s="3"/>
      <c r="U1034" s="3"/>
    </row>
    <row r="1035" spans="1:23" x14ac:dyDescent="0.15">
      <c r="A1035">
        <f t="shared" si="57"/>
        <v>352</v>
      </c>
      <c r="B1035" s="17" t="s">
        <v>460</v>
      </c>
      <c r="C1035" s="3">
        <v>85.32</v>
      </c>
      <c r="D1035" s="3">
        <v>13.75</v>
      </c>
      <c r="E1035" s="3" t="s">
        <v>2173</v>
      </c>
      <c r="F1035" s="3">
        <v>0.73</v>
      </c>
      <c r="G1035" s="3" t="s">
        <v>2173</v>
      </c>
      <c r="H1035" s="3">
        <v>0.02</v>
      </c>
      <c r="I1035" s="22" t="s">
        <v>2173</v>
      </c>
      <c r="J1035" s="22" t="s">
        <v>2173</v>
      </c>
      <c r="K1035" s="22">
        <v>0.18</v>
      </c>
      <c r="L1035" s="22" t="s">
        <v>2173</v>
      </c>
      <c r="M1035" s="3" t="s">
        <v>2173</v>
      </c>
      <c r="N1035" s="14" t="s">
        <v>737</v>
      </c>
      <c r="O1035" s="3">
        <f t="shared" si="56"/>
        <v>100</v>
      </c>
      <c r="R1035" s="13" t="s">
        <v>1682</v>
      </c>
      <c r="T1035" s="3"/>
      <c r="U1035" s="3"/>
    </row>
    <row r="1036" spans="1:23" x14ac:dyDescent="0.15">
      <c r="A1036">
        <f t="shared" si="57"/>
        <v>353</v>
      </c>
      <c r="B1036" s="8" t="s">
        <v>458</v>
      </c>
      <c r="C1036" s="3">
        <v>96.64</v>
      </c>
      <c r="D1036" s="3">
        <v>1.95</v>
      </c>
      <c r="E1036" s="3" t="s">
        <v>2173</v>
      </c>
      <c r="F1036" s="3" t="s">
        <v>2173</v>
      </c>
      <c r="G1036" s="3" t="s">
        <v>2173</v>
      </c>
      <c r="H1036" s="3">
        <v>0.43</v>
      </c>
      <c r="I1036" s="22" t="s">
        <v>2173</v>
      </c>
      <c r="J1036" s="22" t="s">
        <v>2173</v>
      </c>
      <c r="K1036" s="22">
        <v>0.98</v>
      </c>
      <c r="L1036" s="22" t="s">
        <v>2173</v>
      </c>
      <c r="M1036" s="3" t="s">
        <v>2173</v>
      </c>
      <c r="N1036" s="14" t="s">
        <v>737</v>
      </c>
      <c r="O1036" s="3">
        <f t="shared" si="56"/>
        <v>100.00000000000001</v>
      </c>
      <c r="R1036" s="13" t="s">
        <v>1683</v>
      </c>
      <c r="T1036" s="3"/>
      <c r="U1036" s="3"/>
    </row>
    <row r="1037" spans="1:23" x14ac:dyDescent="0.15">
      <c r="A1037">
        <f t="shared" si="57"/>
        <v>354</v>
      </c>
      <c r="B1037" s="17" t="s">
        <v>461</v>
      </c>
      <c r="C1037" s="3">
        <v>94.28</v>
      </c>
      <c r="D1037" s="3">
        <v>5.14</v>
      </c>
      <c r="E1037" s="3" t="s">
        <v>2173</v>
      </c>
      <c r="F1037" s="3">
        <v>0.06</v>
      </c>
      <c r="G1037" s="3" t="s">
        <v>2173</v>
      </c>
      <c r="H1037" s="3">
        <v>0.06</v>
      </c>
      <c r="I1037" s="22" t="s">
        <v>2173</v>
      </c>
      <c r="J1037" s="22" t="s">
        <v>2173</v>
      </c>
      <c r="K1037" s="22">
        <v>0.46</v>
      </c>
      <c r="L1037" s="22" t="s">
        <v>2173</v>
      </c>
      <c r="M1037" s="3" t="s">
        <v>2173</v>
      </c>
      <c r="N1037" s="14" t="s">
        <v>737</v>
      </c>
      <c r="O1037" s="3">
        <f t="shared" si="56"/>
        <v>100</v>
      </c>
      <c r="R1037" s="13" t="s">
        <v>1684</v>
      </c>
      <c r="T1037" s="3"/>
      <c r="U1037" s="3"/>
    </row>
    <row r="1038" spans="1:23" ht="14" x14ac:dyDescent="0.2">
      <c r="A1038">
        <f t="shared" si="57"/>
        <v>355</v>
      </c>
      <c r="B1038" s="17" t="s">
        <v>462</v>
      </c>
      <c r="C1038" s="3">
        <v>86.47</v>
      </c>
      <c r="D1038" s="3">
        <v>13.53</v>
      </c>
      <c r="E1038" s="3" t="s">
        <v>2173</v>
      </c>
      <c r="F1038" s="3" t="s">
        <v>2173</v>
      </c>
      <c r="G1038" s="3" t="s">
        <v>2173</v>
      </c>
      <c r="H1038" s="3" t="s">
        <v>2173</v>
      </c>
      <c r="I1038" s="22" t="s">
        <v>2173</v>
      </c>
      <c r="J1038" s="22" t="s">
        <v>2173</v>
      </c>
      <c r="K1038" s="22" t="s">
        <v>2173</v>
      </c>
      <c r="L1038" s="22" t="s">
        <v>2173</v>
      </c>
      <c r="M1038" s="3" t="s">
        <v>2173</v>
      </c>
      <c r="N1038" s="3" t="s">
        <v>468</v>
      </c>
      <c r="O1038" s="3">
        <f t="shared" si="56"/>
        <v>100</v>
      </c>
      <c r="R1038" t="s">
        <v>3036</v>
      </c>
      <c r="S1038" s="8" t="s">
        <v>3035</v>
      </c>
      <c r="T1038" s="3"/>
      <c r="U1038" s="3"/>
    </row>
    <row r="1039" spans="1:23" x14ac:dyDescent="0.15">
      <c r="A1039">
        <f t="shared" si="57"/>
        <v>356</v>
      </c>
      <c r="B1039" s="17" t="s">
        <v>462</v>
      </c>
      <c r="C1039" s="3">
        <v>85</v>
      </c>
      <c r="D1039" s="3">
        <v>15</v>
      </c>
      <c r="E1039" s="3" t="s">
        <v>2173</v>
      </c>
      <c r="F1039" s="3" t="s">
        <v>2173</v>
      </c>
      <c r="G1039" s="3" t="s">
        <v>2173</v>
      </c>
      <c r="H1039" s="3" t="s">
        <v>2173</v>
      </c>
      <c r="I1039" s="22" t="s">
        <v>2173</v>
      </c>
      <c r="J1039" s="22" t="s">
        <v>2173</v>
      </c>
      <c r="K1039" s="22" t="s">
        <v>2173</v>
      </c>
      <c r="L1039" s="22" t="s">
        <v>2173</v>
      </c>
      <c r="M1039" s="3" t="s">
        <v>2173</v>
      </c>
      <c r="N1039" s="3" t="s">
        <v>468</v>
      </c>
      <c r="O1039" s="3">
        <f t="shared" si="56"/>
        <v>100</v>
      </c>
      <c r="R1039" t="s">
        <v>3037</v>
      </c>
      <c r="T1039" s="3"/>
      <c r="U1039" s="3"/>
    </row>
    <row r="1040" spans="1:23" x14ac:dyDescent="0.15">
      <c r="A1040">
        <f t="shared" si="57"/>
        <v>357</v>
      </c>
      <c r="B1040" s="17" t="s">
        <v>463</v>
      </c>
      <c r="C1040" s="3">
        <v>95</v>
      </c>
      <c r="D1040" s="3">
        <v>5</v>
      </c>
      <c r="E1040" s="3" t="s">
        <v>2173</v>
      </c>
      <c r="F1040" s="3" t="s">
        <v>2173</v>
      </c>
      <c r="G1040" s="3" t="s">
        <v>2173</v>
      </c>
      <c r="H1040" s="3" t="s">
        <v>2173</v>
      </c>
      <c r="I1040" s="22" t="s">
        <v>2173</v>
      </c>
      <c r="J1040" s="22" t="s">
        <v>2173</v>
      </c>
      <c r="K1040" s="22" t="s">
        <v>2173</v>
      </c>
      <c r="L1040" s="22" t="s">
        <v>2173</v>
      </c>
      <c r="M1040" s="3" t="s">
        <v>2173</v>
      </c>
      <c r="N1040" s="3" t="s">
        <v>469</v>
      </c>
      <c r="O1040" s="3">
        <f t="shared" si="56"/>
        <v>100</v>
      </c>
      <c r="R1040" t="s">
        <v>3038</v>
      </c>
      <c r="T1040" s="14"/>
      <c r="U1040" s="3"/>
    </row>
    <row r="1041" spans="1:21" x14ac:dyDescent="0.15">
      <c r="A1041">
        <f t="shared" si="57"/>
        <v>358</v>
      </c>
      <c r="B1041" s="17" t="s">
        <v>462</v>
      </c>
      <c r="C1041" s="3">
        <v>90</v>
      </c>
      <c r="D1041" s="3">
        <v>10</v>
      </c>
      <c r="E1041" s="3" t="s">
        <v>2173</v>
      </c>
      <c r="F1041" s="3" t="s">
        <v>2173</v>
      </c>
      <c r="G1041" s="3" t="s">
        <v>2173</v>
      </c>
      <c r="H1041" s="3" t="s">
        <v>2173</v>
      </c>
      <c r="I1041" s="22" t="s">
        <v>2173</v>
      </c>
      <c r="J1041" s="22" t="s">
        <v>2173</v>
      </c>
      <c r="K1041" s="22" t="s">
        <v>2173</v>
      </c>
      <c r="L1041" s="22" t="s">
        <v>2173</v>
      </c>
      <c r="M1041" s="3" t="s">
        <v>2173</v>
      </c>
      <c r="N1041" s="3" t="s">
        <v>469</v>
      </c>
      <c r="O1041" s="3">
        <f t="shared" si="56"/>
        <v>100</v>
      </c>
      <c r="R1041" t="s">
        <v>3039</v>
      </c>
      <c r="T1041" s="3"/>
      <c r="U1041" s="3"/>
    </row>
    <row r="1042" spans="1:21" x14ac:dyDescent="0.15">
      <c r="A1042">
        <f t="shared" si="57"/>
        <v>359</v>
      </c>
      <c r="B1042" s="17" t="s">
        <v>462</v>
      </c>
      <c r="C1042" s="3">
        <v>96</v>
      </c>
      <c r="D1042" s="3">
        <v>4</v>
      </c>
      <c r="E1042" s="3" t="s">
        <v>2173</v>
      </c>
      <c r="F1042" s="3" t="s">
        <v>2173</v>
      </c>
      <c r="G1042" s="3" t="s">
        <v>2173</v>
      </c>
      <c r="H1042" s="3" t="s">
        <v>2173</v>
      </c>
      <c r="I1042" s="22" t="s">
        <v>2173</v>
      </c>
      <c r="J1042" s="22" t="s">
        <v>2173</v>
      </c>
      <c r="K1042" s="22" t="s">
        <v>2173</v>
      </c>
      <c r="L1042" s="22" t="s">
        <v>2173</v>
      </c>
      <c r="M1042" s="3" t="s">
        <v>2173</v>
      </c>
      <c r="N1042" s="3" t="s">
        <v>469</v>
      </c>
      <c r="O1042" s="3">
        <f t="shared" si="56"/>
        <v>100</v>
      </c>
      <c r="R1042" t="s">
        <v>3040</v>
      </c>
      <c r="T1042" s="3"/>
      <c r="U1042" s="3"/>
    </row>
    <row r="1043" spans="1:21" x14ac:dyDescent="0.15">
      <c r="A1043">
        <f t="shared" si="57"/>
        <v>360</v>
      </c>
      <c r="B1043" s="17" t="s">
        <v>464</v>
      </c>
      <c r="C1043" s="3">
        <v>81.239999999999995</v>
      </c>
      <c r="D1043" s="3">
        <v>18.760000000000002</v>
      </c>
      <c r="E1043" s="3" t="s">
        <v>2173</v>
      </c>
      <c r="F1043" s="3" t="s">
        <v>2173</v>
      </c>
      <c r="G1043" s="3" t="s">
        <v>2173</v>
      </c>
      <c r="H1043" s="3" t="s">
        <v>2173</v>
      </c>
      <c r="I1043" s="22" t="s">
        <v>2173</v>
      </c>
      <c r="J1043" s="22" t="s">
        <v>1111</v>
      </c>
      <c r="K1043" s="22" t="s">
        <v>2173</v>
      </c>
      <c r="L1043" s="22" t="s">
        <v>2173</v>
      </c>
      <c r="M1043" s="3" t="s">
        <v>2173</v>
      </c>
      <c r="N1043" s="14" t="s">
        <v>470</v>
      </c>
      <c r="O1043" s="3">
        <f t="shared" si="56"/>
        <v>100</v>
      </c>
      <c r="R1043" s="17" t="s">
        <v>2446</v>
      </c>
      <c r="T1043" s="3"/>
      <c r="U1043" s="3"/>
    </row>
    <row r="1044" spans="1:21" x14ac:dyDescent="0.15">
      <c r="A1044">
        <f t="shared" si="57"/>
        <v>361</v>
      </c>
      <c r="B1044" s="17" t="s">
        <v>465</v>
      </c>
      <c r="C1044" s="3">
        <v>89.29</v>
      </c>
      <c r="D1044" s="3">
        <v>10.71</v>
      </c>
      <c r="E1044" s="3" t="s">
        <v>2173</v>
      </c>
      <c r="F1044" s="3" t="s">
        <v>2173</v>
      </c>
      <c r="G1044" s="3" t="s">
        <v>2173</v>
      </c>
      <c r="H1044" s="3" t="s">
        <v>2173</v>
      </c>
      <c r="I1044" s="22" t="s">
        <v>2173</v>
      </c>
      <c r="J1044" s="22" t="s">
        <v>2173</v>
      </c>
      <c r="K1044" s="22" t="s">
        <v>2173</v>
      </c>
      <c r="L1044" s="22" t="s">
        <v>2173</v>
      </c>
      <c r="M1044" s="3" t="s">
        <v>2173</v>
      </c>
      <c r="N1044" s="14" t="s">
        <v>470</v>
      </c>
      <c r="O1044" s="3">
        <f t="shared" si="56"/>
        <v>100</v>
      </c>
      <c r="R1044" s="17" t="s">
        <v>2447</v>
      </c>
      <c r="T1044" s="3"/>
      <c r="U1044" s="3"/>
    </row>
    <row r="1045" spans="1:21" x14ac:dyDescent="0.15">
      <c r="A1045">
        <f t="shared" si="57"/>
        <v>362</v>
      </c>
      <c r="B1045" s="17" t="s">
        <v>466</v>
      </c>
      <c r="C1045" s="3">
        <v>90.52</v>
      </c>
      <c r="D1045" s="3">
        <v>9.48</v>
      </c>
      <c r="E1045" s="3" t="s">
        <v>2173</v>
      </c>
      <c r="F1045" s="3" t="s">
        <v>2173</v>
      </c>
      <c r="G1045" s="3" t="s">
        <v>2173</v>
      </c>
      <c r="H1045" s="3" t="s">
        <v>2173</v>
      </c>
      <c r="I1045" s="22" t="s">
        <v>2173</v>
      </c>
      <c r="J1045" s="22" t="s">
        <v>2173</v>
      </c>
      <c r="K1045" s="22" t="s">
        <v>2173</v>
      </c>
      <c r="L1045" s="22" t="s">
        <v>2173</v>
      </c>
      <c r="M1045" s="3" t="s">
        <v>2173</v>
      </c>
      <c r="N1045" s="14" t="s">
        <v>470</v>
      </c>
      <c r="O1045" s="3">
        <f t="shared" si="56"/>
        <v>100</v>
      </c>
      <c r="R1045" s="17" t="s">
        <v>2448</v>
      </c>
      <c r="T1045" s="3"/>
      <c r="U1045" s="3"/>
    </row>
    <row r="1046" spans="1:21" x14ac:dyDescent="0.15">
      <c r="A1046">
        <f t="shared" ref="A1046:A1056" si="58">A1045+1</f>
        <v>363</v>
      </c>
      <c r="B1046" s="17" t="s">
        <v>473</v>
      </c>
      <c r="C1046" s="13">
        <v>82.8</v>
      </c>
      <c r="D1046" s="13">
        <v>17.2</v>
      </c>
      <c r="E1046" s="3" t="s">
        <v>2173</v>
      </c>
      <c r="F1046" s="3" t="s">
        <v>2173</v>
      </c>
      <c r="G1046" s="3" t="s">
        <v>2173</v>
      </c>
      <c r="H1046" s="3" t="s">
        <v>2173</v>
      </c>
      <c r="I1046" s="22" t="s">
        <v>2173</v>
      </c>
      <c r="J1046" s="22" t="s">
        <v>1111</v>
      </c>
      <c r="K1046" s="22" t="s">
        <v>2173</v>
      </c>
      <c r="L1046" s="22" t="s">
        <v>2173</v>
      </c>
      <c r="M1046" s="3" t="s">
        <v>2173</v>
      </c>
      <c r="N1046" s="14" t="s">
        <v>470</v>
      </c>
      <c r="O1046" s="3">
        <f t="shared" si="56"/>
        <v>100</v>
      </c>
      <c r="R1046" s="17" t="s">
        <v>2449</v>
      </c>
      <c r="T1046" s="3"/>
      <c r="U1046" s="3"/>
    </row>
    <row r="1047" spans="1:21" x14ac:dyDescent="0.15">
      <c r="A1047">
        <f t="shared" si="58"/>
        <v>364</v>
      </c>
      <c r="B1047" s="17" t="s">
        <v>471</v>
      </c>
      <c r="C1047" s="3">
        <v>80.290000000000006</v>
      </c>
      <c r="D1047" s="3">
        <v>19.71</v>
      </c>
      <c r="E1047" s="3" t="s">
        <v>2173</v>
      </c>
      <c r="F1047" s="3" t="s">
        <v>2173</v>
      </c>
      <c r="G1047" s="3" t="s">
        <v>2173</v>
      </c>
      <c r="H1047" s="3" t="s">
        <v>2173</v>
      </c>
      <c r="I1047" s="22" t="s">
        <v>2173</v>
      </c>
      <c r="J1047" s="22" t="s">
        <v>2173</v>
      </c>
      <c r="K1047" s="22" t="s">
        <v>2173</v>
      </c>
      <c r="L1047" s="22" t="s">
        <v>2173</v>
      </c>
      <c r="M1047" s="3" t="s">
        <v>2173</v>
      </c>
      <c r="N1047" s="14" t="s">
        <v>470</v>
      </c>
      <c r="O1047" s="3">
        <f t="shared" si="56"/>
        <v>100</v>
      </c>
      <c r="R1047" s="17" t="s">
        <v>2450</v>
      </c>
      <c r="T1047" s="3"/>
      <c r="U1047" s="3"/>
    </row>
    <row r="1048" spans="1:21" x14ac:dyDescent="0.15">
      <c r="A1048">
        <f t="shared" si="58"/>
        <v>365</v>
      </c>
      <c r="B1048" s="17" t="s">
        <v>472</v>
      </c>
      <c r="C1048" s="3">
        <v>90.44</v>
      </c>
      <c r="D1048" s="3">
        <v>9.56</v>
      </c>
      <c r="E1048" s="3" t="s">
        <v>2173</v>
      </c>
      <c r="F1048" s="3" t="s">
        <v>2173</v>
      </c>
      <c r="G1048" s="3" t="s">
        <v>1111</v>
      </c>
      <c r="H1048" s="3" t="s">
        <v>2173</v>
      </c>
      <c r="I1048" s="22" t="s">
        <v>1111</v>
      </c>
      <c r="J1048" s="22" t="s">
        <v>1111</v>
      </c>
      <c r="K1048" s="22" t="s">
        <v>2173</v>
      </c>
      <c r="L1048" s="22" t="s">
        <v>2173</v>
      </c>
      <c r="M1048" s="3" t="s">
        <v>2173</v>
      </c>
      <c r="N1048" s="14" t="s">
        <v>470</v>
      </c>
      <c r="O1048" s="3">
        <f t="shared" si="56"/>
        <v>100</v>
      </c>
      <c r="R1048" s="17" t="s">
        <v>2451</v>
      </c>
      <c r="T1048" s="3"/>
      <c r="U1048" s="3"/>
    </row>
    <row r="1049" spans="1:21" x14ac:dyDescent="0.15">
      <c r="A1049">
        <f t="shared" si="58"/>
        <v>366</v>
      </c>
      <c r="B1049" s="17" t="s">
        <v>472</v>
      </c>
      <c r="C1049" s="3">
        <v>88.02</v>
      </c>
      <c r="D1049" s="3">
        <v>11.98</v>
      </c>
      <c r="E1049" s="3" t="s">
        <v>2173</v>
      </c>
      <c r="F1049" s="3" t="s">
        <v>2173</v>
      </c>
      <c r="G1049" s="3" t="s">
        <v>1111</v>
      </c>
      <c r="H1049" s="3" t="s">
        <v>2173</v>
      </c>
      <c r="I1049" s="22" t="s">
        <v>2173</v>
      </c>
      <c r="J1049" s="22" t="s">
        <v>1111</v>
      </c>
      <c r="K1049" s="22" t="s">
        <v>2173</v>
      </c>
      <c r="L1049" s="22" t="s">
        <v>2173</v>
      </c>
      <c r="M1049" s="3" t="s">
        <v>2173</v>
      </c>
      <c r="N1049" s="14" t="s">
        <v>470</v>
      </c>
      <c r="O1049" s="3">
        <f t="shared" si="56"/>
        <v>100</v>
      </c>
      <c r="R1049" s="17" t="s">
        <v>2452</v>
      </c>
      <c r="T1049" s="3"/>
      <c r="U1049" s="3"/>
    </row>
    <row r="1050" spans="1:21" x14ac:dyDescent="0.15">
      <c r="A1050">
        <f t="shared" si="58"/>
        <v>367</v>
      </c>
      <c r="B1050" s="17" t="s">
        <v>474</v>
      </c>
      <c r="C1050" s="3">
        <v>75.55</v>
      </c>
      <c r="D1050" s="3">
        <v>23.52</v>
      </c>
      <c r="E1050" s="3" t="s">
        <v>2173</v>
      </c>
      <c r="F1050" s="3">
        <v>0.47</v>
      </c>
      <c r="G1050" s="3" t="s">
        <v>2173</v>
      </c>
      <c r="H1050" s="3" t="s">
        <v>2173</v>
      </c>
      <c r="I1050" s="22" t="s">
        <v>2173</v>
      </c>
      <c r="J1050" s="22" t="s">
        <v>2173</v>
      </c>
      <c r="K1050" s="22" t="s">
        <v>2173</v>
      </c>
      <c r="L1050" s="22" t="s">
        <v>2173</v>
      </c>
      <c r="M1050" s="3" t="s">
        <v>2173</v>
      </c>
      <c r="N1050" s="14" t="s">
        <v>482</v>
      </c>
      <c r="O1050" s="3">
        <f t="shared" si="56"/>
        <v>99.539999999999992</v>
      </c>
      <c r="R1050" t="s">
        <v>2560</v>
      </c>
      <c r="S1050" s="8" t="s">
        <v>2562</v>
      </c>
      <c r="T1050" s="3"/>
      <c r="U1050" s="3"/>
    </row>
    <row r="1051" spans="1:21" x14ac:dyDescent="0.15">
      <c r="A1051">
        <f t="shared" si="58"/>
        <v>368</v>
      </c>
      <c r="B1051" s="17" t="s">
        <v>474</v>
      </c>
      <c r="C1051" s="11">
        <v>79.98</v>
      </c>
      <c r="D1051" s="3">
        <v>15.73</v>
      </c>
      <c r="E1051" s="3" t="s">
        <v>2173</v>
      </c>
      <c r="F1051" s="3">
        <v>3.5</v>
      </c>
      <c r="G1051" s="3" t="s">
        <v>2173</v>
      </c>
      <c r="H1051" s="3" t="s">
        <v>2173</v>
      </c>
      <c r="I1051" s="22" t="s">
        <v>2173</v>
      </c>
      <c r="J1051" s="22" t="s">
        <v>2173</v>
      </c>
      <c r="K1051" s="22" t="s">
        <v>2173</v>
      </c>
      <c r="L1051" s="22" t="s">
        <v>2173</v>
      </c>
      <c r="M1051" s="3" t="s">
        <v>2173</v>
      </c>
      <c r="N1051" s="14" t="s">
        <v>482</v>
      </c>
      <c r="O1051" s="3">
        <f t="shared" si="56"/>
        <v>99.210000000000008</v>
      </c>
      <c r="R1051" t="s">
        <v>2561</v>
      </c>
      <c r="S1051" s="8" t="s">
        <v>2563</v>
      </c>
      <c r="T1051" s="3"/>
      <c r="U1051" s="3"/>
    </row>
    <row r="1052" spans="1:21" x14ac:dyDescent="0.15">
      <c r="A1052">
        <f t="shared" si="58"/>
        <v>369</v>
      </c>
      <c r="B1052" s="17" t="s">
        <v>475</v>
      </c>
      <c r="C1052" s="3">
        <v>85.9</v>
      </c>
      <c r="D1052" s="3">
        <v>14.1</v>
      </c>
      <c r="E1052" s="3" t="s">
        <v>2173</v>
      </c>
      <c r="F1052" s="3" t="s">
        <v>2173</v>
      </c>
      <c r="G1052" s="3" t="s">
        <v>2173</v>
      </c>
      <c r="H1052" s="3" t="s">
        <v>2173</v>
      </c>
      <c r="I1052" s="22" t="s">
        <v>2173</v>
      </c>
      <c r="J1052" s="22" t="s">
        <v>2173</v>
      </c>
      <c r="K1052" s="22" t="s">
        <v>2173</v>
      </c>
      <c r="L1052" s="22" t="s">
        <v>2173</v>
      </c>
      <c r="M1052" s="3" t="s">
        <v>2173</v>
      </c>
      <c r="N1052" s="3" t="s">
        <v>480</v>
      </c>
      <c r="O1052" s="3">
        <f t="shared" si="56"/>
        <v>100</v>
      </c>
      <c r="R1052" t="s">
        <v>2558</v>
      </c>
      <c r="S1052" s="8" t="s">
        <v>2549</v>
      </c>
      <c r="T1052" s="3"/>
      <c r="U1052" s="3"/>
    </row>
    <row r="1053" spans="1:21" x14ac:dyDescent="0.15">
      <c r="A1053">
        <f t="shared" si="58"/>
        <v>370</v>
      </c>
      <c r="B1053" s="8" t="s">
        <v>476</v>
      </c>
      <c r="C1053" s="55">
        <v>87.5</v>
      </c>
      <c r="D1053" s="3">
        <v>21.5</v>
      </c>
      <c r="E1053" s="3" t="s">
        <v>2173</v>
      </c>
      <c r="F1053" s="3" t="s">
        <v>2173</v>
      </c>
      <c r="G1053" s="3" t="s">
        <v>2173</v>
      </c>
      <c r="H1053" s="3" t="s">
        <v>2173</v>
      </c>
      <c r="I1053" s="22" t="s">
        <v>2173</v>
      </c>
      <c r="J1053" s="22" t="s">
        <v>2173</v>
      </c>
      <c r="K1053" s="22" t="s">
        <v>2173</v>
      </c>
      <c r="L1053" s="22" t="s">
        <v>2173</v>
      </c>
      <c r="M1053" s="3" t="s">
        <v>2173</v>
      </c>
      <c r="N1053" s="3" t="s">
        <v>480</v>
      </c>
      <c r="O1053" s="11">
        <f t="shared" si="56"/>
        <v>109</v>
      </c>
      <c r="R1053" t="s">
        <v>2559</v>
      </c>
      <c r="S1053" s="8" t="s">
        <v>2548</v>
      </c>
      <c r="T1053" s="14"/>
      <c r="U1053" s="3"/>
    </row>
    <row r="1054" spans="1:21" x14ac:dyDescent="0.15">
      <c r="A1054">
        <f>A1053+1</f>
        <v>371</v>
      </c>
      <c r="B1054" s="8" t="s">
        <v>478</v>
      </c>
      <c r="C1054" s="3">
        <v>85.98</v>
      </c>
      <c r="D1054" s="3">
        <v>12.64</v>
      </c>
      <c r="E1054" s="3">
        <v>0.51</v>
      </c>
      <c r="F1054" s="3">
        <v>1.0900000000000001</v>
      </c>
      <c r="G1054" s="3" t="s">
        <v>2173</v>
      </c>
      <c r="H1054" s="3" t="s">
        <v>1111</v>
      </c>
      <c r="I1054" s="22" t="s">
        <v>2173</v>
      </c>
      <c r="J1054" s="22" t="s">
        <v>2173</v>
      </c>
      <c r="K1054" s="22" t="s">
        <v>2173</v>
      </c>
      <c r="L1054" s="22" t="s">
        <v>2173</v>
      </c>
      <c r="M1054" s="3" t="s">
        <v>2173</v>
      </c>
      <c r="N1054" s="14" t="s">
        <v>1273</v>
      </c>
      <c r="O1054" s="3">
        <f t="shared" si="56"/>
        <v>100.22000000000001</v>
      </c>
      <c r="R1054" s="13" t="s">
        <v>3309</v>
      </c>
      <c r="T1054" s="3"/>
      <c r="U1054" s="3"/>
    </row>
    <row r="1055" spans="1:21" x14ac:dyDescent="0.15">
      <c r="A1055">
        <f t="shared" si="58"/>
        <v>372</v>
      </c>
      <c r="B1055" s="17" t="s">
        <v>479</v>
      </c>
      <c r="C1055" s="3">
        <v>89.71</v>
      </c>
      <c r="D1055" s="3">
        <v>7.78</v>
      </c>
      <c r="E1055" s="3" t="s">
        <v>2173</v>
      </c>
      <c r="F1055" s="3">
        <v>1.29</v>
      </c>
      <c r="G1055" s="3">
        <v>0.41</v>
      </c>
      <c r="H1055" s="3">
        <v>0.52</v>
      </c>
      <c r="I1055" s="22" t="s">
        <v>2173</v>
      </c>
      <c r="J1055" s="22" t="s">
        <v>2173</v>
      </c>
      <c r="K1055" s="22" t="s">
        <v>2173</v>
      </c>
      <c r="L1055" s="22" t="s">
        <v>2173</v>
      </c>
      <c r="M1055" s="3" t="s">
        <v>2173</v>
      </c>
      <c r="N1055" s="3" t="s">
        <v>481</v>
      </c>
      <c r="O1055" s="3">
        <f t="shared" si="56"/>
        <v>99.71</v>
      </c>
      <c r="R1055" s="13" t="s">
        <v>381</v>
      </c>
      <c r="S1055" s="17" t="s">
        <v>382</v>
      </c>
      <c r="T1055" s="3"/>
      <c r="U1055" s="3"/>
    </row>
    <row r="1056" spans="1:21" x14ac:dyDescent="0.15">
      <c r="A1056">
        <f t="shared" si="58"/>
        <v>373</v>
      </c>
      <c r="B1056" s="17" t="s">
        <v>477</v>
      </c>
      <c r="C1056" s="11">
        <v>84.76</v>
      </c>
      <c r="D1056" s="3">
        <v>13.31</v>
      </c>
      <c r="E1056" s="3" t="s">
        <v>2173</v>
      </c>
      <c r="F1056" s="3">
        <v>1.8</v>
      </c>
      <c r="G1056" s="3">
        <v>0.4</v>
      </c>
      <c r="H1056" s="3" t="s">
        <v>1111</v>
      </c>
      <c r="I1056" s="22" t="s">
        <v>2173</v>
      </c>
      <c r="J1056" s="22" t="s">
        <v>2173</v>
      </c>
      <c r="K1056" s="22" t="s">
        <v>2173</v>
      </c>
      <c r="L1056" s="22" t="s">
        <v>2173</v>
      </c>
      <c r="M1056" s="3" t="s">
        <v>2173</v>
      </c>
      <c r="N1056" s="3" t="s">
        <v>481</v>
      </c>
      <c r="O1056" s="3">
        <f t="shared" si="56"/>
        <v>100.27000000000001</v>
      </c>
      <c r="R1056" s="13" t="s">
        <v>381</v>
      </c>
      <c r="S1056" s="17" t="s">
        <v>383</v>
      </c>
      <c r="T1056" s="3"/>
      <c r="U1056" s="3"/>
    </row>
    <row r="1057" spans="1:21" x14ac:dyDescent="0.15">
      <c r="I1057" s="22"/>
      <c r="J1057" s="22"/>
      <c r="K1057" s="22"/>
      <c r="L1057" s="22"/>
      <c r="T1057" s="3"/>
      <c r="U1057" s="3"/>
    </row>
    <row r="1058" spans="1:21" x14ac:dyDescent="0.15">
      <c r="A1058" s="1" t="s">
        <v>1274</v>
      </c>
      <c r="B1058" s="16"/>
      <c r="I1058" s="22"/>
      <c r="J1058" s="22"/>
      <c r="K1058" s="22"/>
      <c r="L1058" s="22"/>
      <c r="T1058" s="3"/>
      <c r="U1058" s="3"/>
    </row>
    <row r="1059" spans="1:21" x14ac:dyDescent="0.15">
      <c r="A1059" t="s">
        <v>484</v>
      </c>
      <c r="I1059" s="22"/>
      <c r="J1059" s="22"/>
      <c r="K1059" s="22"/>
      <c r="L1059" s="22"/>
      <c r="T1059" s="3"/>
      <c r="U1059" s="3"/>
    </row>
    <row r="1060" spans="1:21" x14ac:dyDescent="0.15">
      <c r="A1060">
        <v>1</v>
      </c>
      <c r="B1060" s="17" t="s">
        <v>485</v>
      </c>
      <c r="C1060">
        <v>92.68</v>
      </c>
      <c r="D1060" s="3" t="s">
        <v>2173</v>
      </c>
      <c r="E1060" s="3">
        <v>1.72</v>
      </c>
      <c r="F1060" s="3">
        <v>1.87</v>
      </c>
      <c r="G1060" s="3">
        <v>0.11</v>
      </c>
      <c r="H1060" s="3">
        <v>1.93</v>
      </c>
      <c r="I1060" s="22" t="s">
        <v>2173</v>
      </c>
      <c r="J1060" s="22" t="s">
        <v>2173</v>
      </c>
      <c r="K1060" s="22">
        <v>0.62</v>
      </c>
      <c r="L1060" s="22">
        <v>0.62</v>
      </c>
      <c r="M1060" s="3">
        <v>0.99</v>
      </c>
      <c r="N1060" s="3" t="s">
        <v>2259</v>
      </c>
      <c r="O1060" s="3">
        <f t="shared" ref="O1060:O1123" si="59">SUM(C1060:M1060)</f>
        <v>100.54000000000002</v>
      </c>
      <c r="T1060" s="3"/>
      <c r="U1060" s="3"/>
    </row>
    <row r="1061" spans="1:21" x14ac:dyDescent="0.15">
      <c r="A1061">
        <f>A1060+1</f>
        <v>2</v>
      </c>
      <c r="B1061" s="17" t="s">
        <v>487</v>
      </c>
      <c r="C1061">
        <v>97.17</v>
      </c>
      <c r="D1061" s="3" t="s">
        <v>2173</v>
      </c>
      <c r="E1061" s="3" t="s">
        <v>2173</v>
      </c>
      <c r="F1061" s="3">
        <v>0.41</v>
      </c>
      <c r="G1061" s="3">
        <v>0.03</v>
      </c>
      <c r="H1061" s="3">
        <v>7.0000000000000007E-2</v>
      </c>
      <c r="I1061" s="22" t="s">
        <v>2173</v>
      </c>
      <c r="J1061" s="22" t="s">
        <v>2173</v>
      </c>
      <c r="K1061" s="22">
        <v>0.34</v>
      </c>
      <c r="L1061" s="22">
        <v>0.34</v>
      </c>
      <c r="M1061" s="3">
        <v>0.01</v>
      </c>
      <c r="N1061" s="3" t="s">
        <v>2259</v>
      </c>
      <c r="O1061" s="3">
        <f t="shared" si="59"/>
        <v>98.37</v>
      </c>
      <c r="T1061" s="14"/>
      <c r="U1061" s="3"/>
    </row>
    <row r="1062" spans="1:21" x14ac:dyDescent="0.15">
      <c r="A1062">
        <f t="shared" ref="A1062:A1095" si="60">A1061+1</f>
        <v>3</v>
      </c>
      <c r="B1062" s="17" t="s">
        <v>486</v>
      </c>
      <c r="C1062">
        <v>99.73</v>
      </c>
      <c r="D1062" s="3" t="s">
        <v>2173</v>
      </c>
      <c r="E1062" s="3" t="s">
        <v>2173</v>
      </c>
      <c r="F1062" s="3">
        <v>0.15</v>
      </c>
      <c r="G1062" s="3">
        <v>0.03</v>
      </c>
      <c r="H1062" s="3" t="s">
        <v>2173</v>
      </c>
      <c r="I1062" s="22" t="s">
        <v>2173</v>
      </c>
      <c r="J1062" s="22" t="s">
        <v>2173</v>
      </c>
      <c r="K1062" s="22">
        <v>0.1</v>
      </c>
      <c r="L1062" s="22">
        <v>0.1</v>
      </c>
      <c r="M1062" s="3" t="s">
        <v>2173</v>
      </c>
      <c r="N1062" s="3" t="s">
        <v>2259</v>
      </c>
      <c r="O1062" s="3">
        <f t="shared" si="59"/>
        <v>100.11</v>
      </c>
      <c r="T1062" s="3"/>
      <c r="U1062" s="3"/>
    </row>
    <row r="1063" spans="1:21" x14ac:dyDescent="0.15">
      <c r="A1063">
        <f t="shared" si="60"/>
        <v>4</v>
      </c>
      <c r="B1063" s="17" t="s">
        <v>488</v>
      </c>
      <c r="C1063">
        <v>81.31</v>
      </c>
      <c r="D1063" s="3" t="s">
        <v>2173</v>
      </c>
      <c r="E1063" s="3">
        <v>0.86</v>
      </c>
      <c r="F1063" s="3">
        <v>8.48</v>
      </c>
      <c r="G1063" s="3">
        <v>0.32</v>
      </c>
      <c r="H1063" s="3">
        <v>4.76</v>
      </c>
      <c r="I1063" s="22">
        <v>0.7</v>
      </c>
      <c r="J1063" s="22">
        <v>1.1299999999999999</v>
      </c>
      <c r="K1063" s="22">
        <v>0.44</v>
      </c>
      <c r="L1063" s="22">
        <v>0.44</v>
      </c>
      <c r="M1063" s="3">
        <v>0.88</v>
      </c>
      <c r="N1063" s="3" t="s">
        <v>521</v>
      </c>
      <c r="O1063" s="3">
        <f t="shared" si="59"/>
        <v>99.32</v>
      </c>
      <c r="R1063" s="6"/>
      <c r="T1063" s="3"/>
      <c r="U1063" s="3"/>
    </row>
    <row r="1064" spans="1:21" x14ac:dyDescent="0.15">
      <c r="A1064">
        <f t="shared" si="60"/>
        <v>5</v>
      </c>
      <c r="B1064" s="17" t="s">
        <v>489</v>
      </c>
      <c r="C1064">
        <v>81.430000000000007</v>
      </c>
      <c r="D1064" s="3" t="s">
        <v>2173</v>
      </c>
      <c r="E1064" s="3">
        <v>0.8</v>
      </c>
      <c r="F1064" s="3">
        <v>7.51</v>
      </c>
      <c r="G1064" s="3">
        <v>0.32</v>
      </c>
      <c r="H1064" s="3">
        <v>6.5</v>
      </c>
      <c r="I1064" s="22">
        <v>0.84</v>
      </c>
      <c r="J1064" s="22">
        <v>0.85</v>
      </c>
      <c r="K1064" s="22">
        <v>0.44</v>
      </c>
      <c r="L1064" s="22">
        <v>0.44</v>
      </c>
      <c r="M1064" s="3">
        <v>0.8</v>
      </c>
      <c r="N1064" s="3" t="s">
        <v>521</v>
      </c>
      <c r="O1064" s="3">
        <f t="shared" si="59"/>
        <v>99.929999999999993</v>
      </c>
      <c r="R1064" s="6"/>
      <c r="T1064" s="3"/>
      <c r="U1064" s="3"/>
    </row>
    <row r="1065" spans="1:21" x14ac:dyDescent="0.15">
      <c r="A1065">
        <f t="shared" si="60"/>
        <v>6</v>
      </c>
      <c r="B1065" s="17" t="s">
        <v>490</v>
      </c>
      <c r="C1065" s="3" t="s">
        <v>2173</v>
      </c>
      <c r="D1065" s="3" t="s">
        <v>2173</v>
      </c>
      <c r="E1065" s="3" t="s">
        <v>2173</v>
      </c>
      <c r="F1065" s="3" t="s">
        <v>2173</v>
      </c>
      <c r="G1065" s="3" t="s">
        <v>2173</v>
      </c>
      <c r="H1065" s="3" t="s">
        <v>1111</v>
      </c>
      <c r="I1065" s="22" t="s">
        <v>1111</v>
      </c>
      <c r="J1065" s="22" t="s">
        <v>1111</v>
      </c>
      <c r="K1065" s="22">
        <v>0.64</v>
      </c>
      <c r="L1065" s="22" t="s">
        <v>1111</v>
      </c>
      <c r="M1065" s="3" t="s">
        <v>2173</v>
      </c>
      <c r="N1065" s="3" t="s">
        <v>521</v>
      </c>
      <c r="O1065" s="3">
        <f t="shared" si="59"/>
        <v>0.64</v>
      </c>
      <c r="R1065" s="6"/>
      <c r="T1065" s="3"/>
      <c r="U1065" s="3"/>
    </row>
    <row r="1066" spans="1:21" x14ac:dyDescent="0.15">
      <c r="A1066">
        <f t="shared" si="60"/>
        <v>7</v>
      </c>
      <c r="B1066" s="17" t="s">
        <v>491</v>
      </c>
      <c r="C1066" s="3" t="s">
        <v>2173</v>
      </c>
      <c r="D1066" s="3" t="s">
        <v>2173</v>
      </c>
      <c r="E1066" s="3" t="s">
        <v>2173</v>
      </c>
      <c r="F1066" s="3" t="s">
        <v>2173</v>
      </c>
      <c r="G1066" s="3" t="s">
        <v>2173</v>
      </c>
      <c r="H1066" s="3" t="s">
        <v>1111</v>
      </c>
      <c r="I1066" s="22">
        <v>0.09</v>
      </c>
      <c r="J1066" s="22" t="s">
        <v>1111</v>
      </c>
      <c r="K1066" s="22">
        <v>0.55000000000000004</v>
      </c>
      <c r="L1066" s="22" t="s">
        <v>2173</v>
      </c>
      <c r="M1066" s="3" t="s">
        <v>2173</v>
      </c>
      <c r="N1066" s="3" t="s">
        <v>521</v>
      </c>
      <c r="O1066" s="3">
        <f t="shared" si="59"/>
        <v>0.64</v>
      </c>
      <c r="R1066" s="6"/>
      <c r="T1066" s="14"/>
      <c r="U1066" s="3"/>
    </row>
    <row r="1067" spans="1:21" x14ac:dyDescent="0.15">
      <c r="A1067">
        <f t="shared" si="60"/>
        <v>8</v>
      </c>
      <c r="B1067" s="17" t="s">
        <v>492</v>
      </c>
      <c r="C1067" s="3" t="s">
        <v>2173</v>
      </c>
      <c r="D1067" s="3" t="s">
        <v>2173</v>
      </c>
      <c r="E1067" s="3" t="s">
        <v>2173</v>
      </c>
      <c r="F1067" s="3" t="s">
        <v>2173</v>
      </c>
      <c r="G1067" s="3" t="s">
        <v>1111</v>
      </c>
      <c r="H1067" s="3">
        <v>0.82</v>
      </c>
      <c r="I1067" s="22" t="s">
        <v>1111</v>
      </c>
      <c r="J1067" s="22" t="s">
        <v>1111</v>
      </c>
      <c r="K1067" s="22">
        <v>0.72</v>
      </c>
      <c r="L1067" s="22" t="s">
        <v>1111</v>
      </c>
      <c r="M1067" s="3" t="s">
        <v>2173</v>
      </c>
      <c r="N1067" s="3" t="s">
        <v>521</v>
      </c>
      <c r="O1067" s="3">
        <f t="shared" si="59"/>
        <v>1.54</v>
      </c>
      <c r="R1067" s="6"/>
      <c r="T1067" s="3"/>
      <c r="U1067" s="3"/>
    </row>
    <row r="1068" spans="1:21" x14ac:dyDescent="0.15">
      <c r="A1068">
        <f t="shared" si="60"/>
        <v>9</v>
      </c>
      <c r="B1068" s="17" t="s">
        <v>493</v>
      </c>
      <c r="C1068" s="3" t="s">
        <v>2173</v>
      </c>
      <c r="D1068" s="3" t="s">
        <v>2173</v>
      </c>
      <c r="E1068" s="3" t="s">
        <v>2173</v>
      </c>
      <c r="F1068" s="3" t="s">
        <v>2173</v>
      </c>
      <c r="G1068" s="3" t="s">
        <v>1111</v>
      </c>
      <c r="H1068" s="3">
        <v>0.49</v>
      </c>
      <c r="I1068" s="22" t="s">
        <v>1111</v>
      </c>
      <c r="J1068" s="22" t="s">
        <v>1111</v>
      </c>
      <c r="K1068" s="22">
        <v>0.7</v>
      </c>
      <c r="L1068" s="22" t="s">
        <v>1111</v>
      </c>
      <c r="M1068" s="3" t="s">
        <v>2173</v>
      </c>
      <c r="N1068" s="3" t="s">
        <v>521</v>
      </c>
      <c r="O1068" s="3">
        <f t="shared" si="59"/>
        <v>1.19</v>
      </c>
      <c r="R1068" s="6"/>
      <c r="T1068" s="3"/>
      <c r="U1068" s="3"/>
    </row>
    <row r="1069" spans="1:21" x14ac:dyDescent="0.15">
      <c r="A1069">
        <f t="shared" si="60"/>
        <v>10</v>
      </c>
      <c r="B1069" s="17" t="s">
        <v>494</v>
      </c>
      <c r="C1069">
        <v>99.57</v>
      </c>
      <c r="D1069" s="3" t="s">
        <v>2173</v>
      </c>
      <c r="E1069" s="3" t="s">
        <v>2173</v>
      </c>
      <c r="F1069" s="3" t="s">
        <v>2173</v>
      </c>
      <c r="G1069" s="3">
        <v>6.0000000000000001E-3</v>
      </c>
      <c r="H1069" s="3" t="s">
        <v>2173</v>
      </c>
      <c r="I1069" s="22" t="s">
        <v>2173</v>
      </c>
      <c r="J1069" s="22">
        <v>0.10199999999999999</v>
      </c>
      <c r="K1069" s="22" t="s">
        <v>1111</v>
      </c>
      <c r="L1069" s="22" t="s">
        <v>1111</v>
      </c>
      <c r="M1069" s="3">
        <v>0.26100000000000001</v>
      </c>
      <c r="N1069" s="14" t="s">
        <v>524</v>
      </c>
      <c r="O1069" s="3">
        <f t="shared" si="59"/>
        <v>99.938999999999993</v>
      </c>
      <c r="R1069" s="6"/>
      <c r="T1069" s="3"/>
      <c r="U1069" s="3"/>
    </row>
    <row r="1070" spans="1:21" x14ac:dyDescent="0.15">
      <c r="A1070">
        <f t="shared" si="60"/>
        <v>11</v>
      </c>
      <c r="B1070" s="17" t="s">
        <v>495</v>
      </c>
      <c r="C1070">
        <v>99.7</v>
      </c>
      <c r="D1070" s="3" t="s">
        <v>2173</v>
      </c>
      <c r="E1070" s="3" t="s">
        <v>2173</v>
      </c>
      <c r="F1070" s="3" t="s">
        <v>2173</v>
      </c>
      <c r="G1070" s="3" t="s">
        <v>2173</v>
      </c>
      <c r="H1070" s="3" t="s">
        <v>1111</v>
      </c>
      <c r="I1070" s="22" t="s">
        <v>1111</v>
      </c>
      <c r="J1070" s="22" t="s">
        <v>2173</v>
      </c>
      <c r="K1070" s="22">
        <v>0.3</v>
      </c>
      <c r="L1070" s="22" t="s">
        <v>2173</v>
      </c>
      <c r="M1070" s="3" t="s">
        <v>2173</v>
      </c>
      <c r="N1070" s="3" t="s">
        <v>1112</v>
      </c>
      <c r="O1070" s="3">
        <f t="shared" si="59"/>
        <v>100</v>
      </c>
      <c r="T1070" s="3"/>
      <c r="U1070" s="3"/>
    </row>
    <row r="1071" spans="1:21" x14ac:dyDescent="0.15">
      <c r="A1071">
        <f t="shared" si="60"/>
        <v>12</v>
      </c>
      <c r="B1071" s="17" t="s">
        <v>495</v>
      </c>
      <c r="C1071">
        <v>99.72</v>
      </c>
      <c r="D1071" s="3" t="s">
        <v>2173</v>
      </c>
      <c r="E1071" s="3" t="s">
        <v>2173</v>
      </c>
      <c r="F1071" s="3" t="s">
        <v>1111</v>
      </c>
      <c r="G1071" s="3" t="s">
        <v>2173</v>
      </c>
      <c r="H1071" s="3">
        <v>0.01</v>
      </c>
      <c r="I1071" s="22" t="s">
        <v>1111</v>
      </c>
      <c r="J1071" s="22" t="s">
        <v>2173</v>
      </c>
      <c r="K1071" s="22">
        <v>0.27</v>
      </c>
      <c r="L1071" s="22" t="s">
        <v>2173</v>
      </c>
      <c r="M1071" s="3" t="s">
        <v>2173</v>
      </c>
      <c r="N1071" s="3" t="s">
        <v>1112</v>
      </c>
      <c r="O1071" s="3">
        <f t="shared" si="59"/>
        <v>100</v>
      </c>
      <c r="T1071" s="3"/>
      <c r="U1071" s="3"/>
    </row>
    <row r="1072" spans="1:21" x14ac:dyDescent="0.15">
      <c r="A1072">
        <f t="shared" si="60"/>
        <v>13</v>
      </c>
      <c r="B1072" s="17" t="s">
        <v>496</v>
      </c>
      <c r="C1072">
        <v>99.85</v>
      </c>
      <c r="D1072" s="3" t="s">
        <v>2173</v>
      </c>
      <c r="E1072" s="3" t="s">
        <v>2173</v>
      </c>
      <c r="F1072" s="3" t="s">
        <v>2173</v>
      </c>
      <c r="G1072" s="3" t="s">
        <v>1111</v>
      </c>
      <c r="H1072" s="3" t="s">
        <v>1111</v>
      </c>
      <c r="I1072" s="22" t="s">
        <v>2173</v>
      </c>
      <c r="J1072" s="22" t="s">
        <v>2173</v>
      </c>
      <c r="K1072" s="22">
        <v>0.15</v>
      </c>
      <c r="L1072" s="22" t="s">
        <v>2173</v>
      </c>
      <c r="M1072" s="3" t="s">
        <v>2173</v>
      </c>
      <c r="N1072" s="3" t="s">
        <v>1112</v>
      </c>
      <c r="O1072" s="3">
        <f t="shared" si="59"/>
        <v>100</v>
      </c>
      <c r="T1072" s="3"/>
      <c r="U1072" s="3"/>
    </row>
    <row r="1073" spans="1:21" x14ac:dyDescent="0.15">
      <c r="A1073">
        <f t="shared" si="60"/>
        <v>14</v>
      </c>
      <c r="B1073" s="17" t="s">
        <v>497</v>
      </c>
      <c r="C1073">
        <v>96.92</v>
      </c>
      <c r="D1073" s="3" t="s">
        <v>2173</v>
      </c>
      <c r="E1073" s="3" t="s">
        <v>2173</v>
      </c>
      <c r="F1073" s="3" t="s">
        <v>2173</v>
      </c>
      <c r="G1073" s="3" t="s">
        <v>2173</v>
      </c>
      <c r="H1073" s="3">
        <v>2.5499999999999998</v>
      </c>
      <c r="I1073" s="22" t="s">
        <v>1111</v>
      </c>
      <c r="J1073" s="22" t="s">
        <v>2173</v>
      </c>
      <c r="K1073" s="22">
        <v>0.5</v>
      </c>
      <c r="L1073" s="22" t="s">
        <v>2173</v>
      </c>
      <c r="M1073" s="3">
        <v>0.03</v>
      </c>
      <c r="N1073" s="3" t="s">
        <v>1112</v>
      </c>
      <c r="O1073" s="3">
        <f t="shared" si="59"/>
        <v>100</v>
      </c>
      <c r="T1073" s="3"/>
      <c r="U1073" s="3"/>
    </row>
    <row r="1074" spans="1:21" x14ac:dyDescent="0.15">
      <c r="A1074">
        <f t="shared" si="60"/>
        <v>15</v>
      </c>
      <c r="B1074" s="17" t="s">
        <v>498</v>
      </c>
      <c r="C1074">
        <v>99.57</v>
      </c>
      <c r="D1074" s="3" t="s">
        <v>2173</v>
      </c>
      <c r="E1074" s="3" t="s">
        <v>2173</v>
      </c>
      <c r="F1074" s="3" t="s">
        <v>2173</v>
      </c>
      <c r="G1074" s="3">
        <v>0.02</v>
      </c>
      <c r="H1074" s="3">
        <v>0.02</v>
      </c>
      <c r="I1074" s="22" t="s">
        <v>1111</v>
      </c>
      <c r="J1074" s="22" t="s">
        <v>2173</v>
      </c>
      <c r="K1074" s="22">
        <v>0.39</v>
      </c>
      <c r="L1074" s="22" t="s">
        <v>2173</v>
      </c>
      <c r="M1074" s="3" t="s">
        <v>2173</v>
      </c>
      <c r="N1074" s="3" t="s">
        <v>1112</v>
      </c>
      <c r="O1074" s="3">
        <f t="shared" si="59"/>
        <v>99.999999999999986</v>
      </c>
      <c r="T1074" s="3"/>
      <c r="U1074" s="3"/>
    </row>
    <row r="1075" spans="1:21" x14ac:dyDescent="0.15">
      <c r="A1075">
        <f t="shared" si="60"/>
        <v>16</v>
      </c>
      <c r="B1075" s="17" t="s">
        <v>499</v>
      </c>
      <c r="C1075">
        <v>99.7</v>
      </c>
      <c r="D1075" s="3" t="s">
        <v>2173</v>
      </c>
      <c r="E1075" s="3" t="s">
        <v>2173</v>
      </c>
      <c r="F1075" s="3" t="s">
        <v>2173</v>
      </c>
      <c r="G1075" s="3">
        <v>0.01</v>
      </c>
      <c r="H1075" s="3">
        <v>0.02</v>
      </c>
      <c r="I1075" s="22" t="s">
        <v>2173</v>
      </c>
      <c r="J1075" s="22" t="s">
        <v>2173</v>
      </c>
      <c r="K1075" s="22">
        <v>0.27</v>
      </c>
      <c r="L1075" s="22" t="s">
        <v>2173</v>
      </c>
      <c r="M1075" s="3" t="s">
        <v>2173</v>
      </c>
      <c r="N1075" s="3" t="s">
        <v>1112</v>
      </c>
      <c r="O1075" s="3">
        <f t="shared" si="59"/>
        <v>100</v>
      </c>
      <c r="T1075" s="3"/>
      <c r="U1075" s="3"/>
    </row>
    <row r="1076" spans="1:21" x14ac:dyDescent="0.15">
      <c r="A1076">
        <f t="shared" si="60"/>
        <v>17</v>
      </c>
      <c r="B1076" s="17" t="s">
        <v>500</v>
      </c>
      <c r="C1076">
        <v>99.39</v>
      </c>
      <c r="D1076" s="3" t="s">
        <v>2173</v>
      </c>
      <c r="E1076" s="3" t="s">
        <v>2173</v>
      </c>
      <c r="F1076" s="3" t="s">
        <v>1111</v>
      </c>
      <c r="G1076" s="3" t="s">
        <v>2173</v>
      </c>
      <c r="H1076" s="3">
        <v>0.05</v>
      </c>
      <c r="I1076" s="22" t="s">
        <v>1111</v>
      </c>
      <c r="J1076" s="22" t="s">
        <v>2173</v>
      </c>
      <c r="K1076" s="22">
        <v>0.56000000000000005</v>
      </c>
      <c r="L1076" s="22" t="s">
        <v>2173</v>
      </c>
      <c r="M1076" s="3" t="s">
        <v>2173</v>
      </c>
      <c r="N1076" s="3" t="s">
        <v>1112</v>
      </c>
      <c r="O1076" s="3">
        <f t="shared" si="59"/>
        <v>100</v>
      </c>
      <c r="T1076" s="3"/>
      <c r="U1076" s="3"/>
    </row>
    <row r="1077" spans="1:21" x14ac:dyDescent="0.15">
      <c r="A1077">
        <f t="shared" si="60"/>
        <v>18</v>
      </c>
      <c r="B1077" s="17" t="s">
        <v>501</v>
      </c>
      <c r="C1077">
        <v>99.89</v>
      </c>
      <c r="D1077" s="3" t="s">
        <v>2173</v>
      </c>
      <c r="E1077" s="3" t="s">
        <v>2173</v>
      </c>
      <c r="F1077" s="3" t="s">
        <v>2173</v>
      </c>
      <c r="G1077" s="3" t="s">
        <v>2173</v>
      </c>
      <c r="H1077" s="3" t="s">
        <v>1111</v>
      </c>
      <c r="I1077" s="22" t="s">
        <v>2173</v>
      </c>
      <c r="J1077" s="22" t="s">
        <v>2173</v>
      </c>
      <c r="K1077" s="22">
        <v>0.11</v>
      </c>
      <c r="L1077" s="22" t="s">
        <v>2173</v>
      </c>
      <c r="M1077" s="3" t="s">
        <v>2173</v>
      </c>
      <c r="N1077" s="3" t="s">
        <v>1112</v>
      </c>
      <c r="O1077" s="3">
        <f t="shared" si="59"/>
        <v>100</v>
      </c>
      <c r="T1077" s="3"/>
      <c r="U1077" s="3"/>
    </row>
    <row r="1078" spans="1:21" x14ac:dyDescent="0.15">
      <c r="A1078">
        <f t="shared" si="60"/>
        <v>19</v>
      </c>
      <c r="B1078" s="17" t="s">
        <v>500</v>
      </c>
      <c r="C1078">
        <v>99.81</v>
      </c>
      <c r="D1078" s="3" t="s">
        <v>2173</v>
      </c>
      <c r="E1078" s="3" t="s">
        <v>2173</v>
      </c>
      <c r="F1078" s="3" t="s">
        <v>2173</v>
      </c>
      <c r="G1078" s="3" t="s">
        <v>1111</v>
      </c>
      <c r="H1078" s="3">
        <v>0.02</v>
      </c>
      <c r="I1078" s="22" t="s">
        <v>1111</v>
      </c>
      <c r="J1078" s="22">
        <v>0.04</v>
      </c>
      <c r="K1078" s="22">
        <v>0.13</v>
      </c>
      <c r="L1078" s="22" t="s">
        <v>2173</v>
      </c>
      <c r="M1078" s="3" t="s">
        <v>2173</v>
      </c>
      <c r="N1078" s="3" t="s">
        <v>1112</v>
      </c>
      <c r="O1078" s="3">
        <f t="shared" si="59"/>
        <v>100</v>
      </c>
      <c r="T1078" s="3"/>
      <c r="U1078" s="3"/>
    </row>
    <row r="1079" spans="1:21" x14ac:dyDescent="0.15">
      <c r="A1079">
        <f t="shared" si="60"/>
        <v>20</v>
      </c>
      <c r="B1079" s="17" t="s">
        <v>502</v>
      </c>
      <c r="C1079" s="3">
        <v>99.92</v>
      </c>
      <c r="D1079" s="3" t="s">
        <v>2173</v>
      </c>
      <c r="E1079" s="3" t="s">
        <v>2173</v>
      </c>
      <c r="F1079" s="3" t="s">
        <v>2173</v>
      </c>
      <c r="G1079" s="3" t="s">
        <v>2173</v>
      </c>
      <c r="H1079" s="3">
        <v>0.02</v>
      </c>
      <c r="I1079" s="22" t="s">
        <v>1111</v>
      </c>
      <c r="J1079" s="22" t="s">
        <v>2173</v>
      </c>
      <c r="K1079" s="22">
        <v>0.06</v>
      </c>
      <c r="L1079" s="22" t="s">
        <v>2173</v>
      </c>
      <c r="M1079" s="3" t="s">
        <v>2173</v>
      </c>
      <c r="N1079" s="3" t="s">
        <v>1112</v>
      </c>
      <c r="O1079" s="3">
        <f t="shared" si="59"/>
        <v>100</v>
      </c>
      <c r="T1079" s="3"/>
      <c r="U1079" s="3"/>
    </row>
    <row r="1080" spans="1:21" x14ac:dyDescent="0.15">
      <c r="A1080">
        <f t="shared" si="60"/>
        <v>21</v>
      </c>
      <c r="B1080" s="17" t="s">
        <v>503</v>
      </c>
      <c r="C1080" s="3">
        <v>99.78</v>
      </c>
      <c r="D1080" s="3" t="s">
        <v>2173</v>
      </c>
      <c r="E1080" s="3" t="s">
        <v>2173</v>
      </c>
      <c r="F1080" s="3" t="s">
        <v>2173</v>
      </c>
      <c r="G1080" s="3">
        <v>0.01</v>
      </c>
      <c r="H1080" s="3">
        <v>0.08</v>
      </c>
      <c r="I1080" s="22" t="s">
        <v>1111</v>
      </c>
      <c r="J1080" s="22" t="s">
        <v>1111</v>
      </c>
      <c r="K1080" s="22">
        <v>0.13</v>
      </c>
      <c r="L1080" s="22" t="s">
        <v>2173</v>
      </c>
      <c r="M1080" s="3" t="s">
        <v>2173</v>
      </c>
      <c r="N1080" s="3" t="s">
        <v>1112</v>
      </c>
      <c r="O1080" s="3">
        <f t="shared" si="59"/>
        <v>100</v>
      </c>
      <c r="T1080" s="14"/>
      <c r="U1080" s="3"/>
    </row>
    <row r="1081" spans="1:21" x14ac:dyDescent="0.15">
      <c r="A1081">
        <f t="shared" si="60"/>
        <v>22</v>
      </c>
      <c r="B1081" s="17" t="s">
        <v>504</v>
      </c>
      <c r="C1081" s="3">
        <v>99.72</v>
      </c>
      <c r="D1081" s="3" t="s">
        <v>2173</v>
      </c>
      <c r="E1081" s="3" t="s">
        <v>2173</v>
      </c>
      <c r="F1081" s="3" t="s">
        <v>2173</v>
      </c>
      <c r="G1081" s="3" t="s">
        <v>2173</v>
      </c>
      <c r="H1081" s="3" t="s">
        <v>1111</v>
      </c>
      <c r="I1081" s="22" t="s">
        <v>2173</v>
      </c>
      <c r="J1081" s="22" t="s">
        <v>2173</v>
      </c>
      <c r="K1081" s="22">
        <v>0.28000000000000003</v>
      </c>
      <c r="L1081" s="22" t="s">
        <v>2173</v>
      </c>
      <c r="M1081" s="3" t="s">
        <v>2173</v>
      </c>
      <c r="N1081" s="3" t="s">
        <v>1112</v>
      </c>
      <c r="O1081" s="3">
        <f t="shared" si="59"/>
        <v>100</v>
      </c>
      <c r="T1081" s="14"/>
      <c r="U1081" s="3"/>
    </row>
    <row r="1082" spans="1:21" x14ac:dyDescent="0.15">
      <c r="A1082">
        <f t="shared" si="60"/>
        <v>23</v>
      </c>
      <c r="B1082" s="17" t="s">
        <v>505</v>
      </c>
      <c r="C1082" s="3">
        <v>99.7</v>
      </c>
      <c r="D1082" s="3" t="s">
        <v>2173</v>
      </c>
      <c r="E1082" s="3" t="s">
        <v>2173</v>
      </c>
      <c r="F1082" s="3" t="s">
        <v>2173</v>
      </c>
      <c r="G1082" s="3" t="s">
        <v>2173</v>
      </c>
      <c r="H1082" s="3">
        <v>0.03</v>
      </c>
      <c r="I1082" s="22" t="s">
        <v>1111</v>
      </c>
      <c r="J1082" s="22" t="s">
        <v>2173</v>
      </c>
      <c r="K1082" s="22">
        <v>0.27</v>
      </c>
      <c r="L1082" s="22" t="s">
        <v>2173</v>
      </c>
      <c r="M1082" s="3" t="s">
        <v>2173</v>
      </c>
      <c r="N1082" s="3" t="s">
        <v>1112</v>
      </c>
      <c r="O1082" s="3">
        <f t="shared" si="59"/>
        <v>100</v>
      </c>
      <c r="T1082" s="14"/>
      <c r="U1082" s="3"/>
    </row>
    <row r="1083" spans="1:21" x14ac:dyDescent="0.15">
      <c r="A1083">
        <f t="shared" si="60"/>
        <v>24</v>
      </c>
      <c r="B1083" s="17" t="s">
        <v>506</v>
      </c>
      <c r="C1083" s="3" t="s">
        <v>2173</v>
      </c>
      <c r="D1083" s="3" t="s">
        <v>2173</v>
      </c>
      <c r="E1083" s="3" t="s">
        <v>2173</v>
      </c>
      <c r="F1083" s="3" t="s">
        <v>2173</v>
      </c>
      <c r="G1083" s="3">
        <v>0.03</v>
      </c>
      <c r="H1083" s="3" t="s">
        <v>1111</v>
      </c>
      <c r="I1083" s="22" t="s">
        <v>2173</v>
      </c>
      <c r="J1083" s="22">
        <v>0.03</v>
      </c>
      <c r="K1083" s="22" t="s">
        <v>2173</v>
      </c>
      <c r="L1083" s="22" t="s">
        <v>2173</v>
      </c>
      <c r="M1083" s="3" t="s">
        <v>2173</v>
      </c>
      <c r="N1083" s="3" t="s">
        <v>522</v>
      </c>
      <c r="O1083" s="3">
        <f t="shared" si="59"/>
        <v>0.06</v>
      </c>
      <c r="R1083" s="6"/>
      <c r="T1083" s="14"/>
      <c r="U1083" s="3"/>
    </row>
    <row r="1084" spans="1:21" x14ac:dyDescent="0.15">
      <c r="A1084">
        <f>A1083+1</f>
        <v>25</v>
      </c>
      <c r="B1084" s="17" t="s">
        <v>506</v>
      </c>
      <c r="C1084" s="3" t="s">
        <v>2173</v>
      </c>
      <c r="D1084" s="3" t="s">
        <v>2173</v>
      </c>
      <c r="E1084" s="3" t="s">
        <v>2173</v>
      </c>
      <c r="F1084" s="3" t="s">
        <v>2173</v>
      </c>
      <c r="G1084" s="3">
        <v>0.02</v>
      </c>
      <c r="H1084" s="3" t="s">
        <v>1111</v>
      </c>
      <c r="I1084" s="22" t="s">
        <v>2173</v>
      </c>
      <c r="J1084" s="22">
        <v>0.04</v>
      </c>
      <c r="K1084" s="22" t="s">
        <v>2173</v>
      </c>
      <c r="L1084" s="22" t="s">
        <v>2173</v>
      </c>
      <c r="M1084" s="3" t="s">
        <v>2173</v>
      </c>
      <c r="N1084" s="3" t="s">
        <v>522</v>
      </c>
      <c r="O1084" s="3">
        <f t="shared" si="59"/>
        <v>0.06</v>
      </c>
      <c r="R1084" s="6"/>
      <c r="T1084" s="14"/>
      <c r="U1084" s="3"/>
    </row>
    <row r="1085" spans="1:21" x14ac:dyDescent="0.15">
      <c r="A1085">
        <f t="shared" si="60"/>
        <v>26</v>
      </c>
      <c r="B1085" s="17" t="s">
        <v>507</v>
      </c>
      <c r="C1085" s="3" t="s">
        <v>2173</v>
      </c>
      <c r="D1085" s="3" t="s">
        <v>2173</v>
      </c>
      <c r="E1085" s="3" t="s">
        <v>2173</v>
      </c>
      <c r="F1085" s="3" t="s">
        <v>2173</v>
      </c>
      <c r="G1085" s="3" t="s">
        <v>2173</v>
      </c>
      <c r="H1085" s="3" t="s">
        <v>1111</v>
      </c>
      <c r="I1085" s="22">
        <v>0.76</v>
      </c>
      <c r="J1085" s="22">
        <v>3.31</v>
      </c>
      <c r="K1085" s="22" t="s">
        <v>2173</v>
      </c>
      <c r="L1085" s="22" t="s">
        <v>2173</v>
      </c>
      <c r="M1085" s="3" t="s">
        <v>2173</v>
      </c>
      <c r="N1085" s="3" t="s">
        <v>522</v>
      </c>
      <c r="O1085" s="3">
        <f t="shared" si="59"/>
        <v>4.07</v>
      </c>
      <c r="R1085" s="6"/>
      <c r="T1085" s="14"/>
      <c r="U1085" s="3"/>
    </row>
    <row r="1086" spans="1:21" x14ac:dyDescent="0.15">
      <c r="A1086">
        <f t="shared" si="60"/>
        <v>27</v>
      </c>
      <c r="B1086" s="17" t="s">
        <v>508</v>
      </c>
      <c r="C1086" s="3" t="s">
        <v>2173</v>
      </c>
      <c r="D1086" s="3" t="s">
        <v>2173</v>
      </c>
      <c r="E1086" s="3" t="s">
        <v>2173</v>
      </c>
      <c r="F1086" s="3" t="s">
        <v>2173</v>
      </c>
      <c r="G1086" s="3" t="s">
        <v>2173</v>
      </c>
      <c r="H1086" s="3" t="s">
        <v>1111</v>
      </c>
      <c r="I1086" s="22">
        <v>0.65</v>
      </c>
      <c r="J1086" s="22">
        <v>1.24</v>
      </c>
      <c r="K1086" s="22" t="s">
        <v>2173</v>
      </c>
      <c r="L1086" s="22" t="s">
        <v>2173</v>
      </c>
      <c r="M1086" s="3" t="s">
        <v>2173</v>
      </c>
      <c r="N1086" s="3" t="s">
        <v>522</v>
      </c>
      <c r="O1086" s="3">
        <f t="shared" si="59"/>
        <v>1.8900000000000001</v>
      </c>
      <c r="R1086" s="6"/>
      <c r="T1086" s="14"/>
      <c r="U1086" s="3"/>
    </row>
    <row r="1087" spans="1:21" x14ac:dyDescent="0.15">
      <c r="A1087">
        <f t="shared" si="60"/>
        <v>28</v>
      </c>
      <c r="B1087" s="17" t="s">
        <v>509</v>
      </c>
      <c r="C1087" s="3" t="s">
        <v>2173</v>
      </c>
      <c r="D1087" s="3" t="s">
        <v>2173</v>
      </c>
      <c r="E1087" s="3" t="s">
        <v>2173</v>
      </c>
      <c r="F1087" s="3" t="s">
        <v>2173</v>
      </c>
      <c r="G1087" s="3" t="s">
        <v>2173</v>
      </c>
      <c r="H1087" s="3">
        <v>0.43</v>
      </c>
      <c r="I1087" s="22" t="s">
        <v>1111</v>
      </c>
      <c r="J1087" s="22">
        <v>0.04</v>
      </c>
      <c r="K1087" s="22" t="s">
        <v>2173</v>
      </c>
      <c r="L1087" s="22" t="s">
        <v>2173</v>
      </c>
      <c r="M1087" s="3" t="s">
        <v>2173</v>
      </c>
      <c r="N1087" s="3" t="s">
        <v>522</v>
      </c>
      <c r="O1087" s="3">
        <f t="shared" si="59"/>
        <v>0.47</v>
      </c>
      <c r="R1087" s="6"/>
      <c r="T1087" s="14"/>
      <c r="U1087" s="3"/>
    </row>
    <row r="1088" spans="1:21" x14ac:dyDescent="0.15">
      <c r="A1088">
        <f t="shared" si="60"/>
        <v>29</v>
      </c>
      <c r="B1088" s="17" t="s">
        <v>510</v>
      </c>
      <c r="C1088" s="3" t="s">
        <v>2173</v>
      </c>
      <c r="D1088" s="3" t="s">
        <v>2173</v>
      </c>
      <c r="E1088" s="3" t="s">
        <v>2173</v>
      </c>
      <c r="F1088" s="3" t="s">
        <v>2173</v>
      </c>
      <c r="G1088" s="3" t="s">
        <v>2173</v>
      </c>
      <c r="H1088" s="3">
        <v>0.51</v>
      </c>
      <c r="I1088" s="22">
        <v>0.5</v>
      </c>
      <c r="J1088" s="22">
        <v>7.0000000000000007E-2</v>
      </c>
      <c r="K1088" s="22" t="s">
        <v>2173</v>
      </c>
      <c r="L1088" s="22" t="s">
        <v>2173</v>
      </c>
      <c r="M1088" s="3" t="s">
        <v>2173</v>
      </c>
      <c r="N1088" s="3" t="s">
        <v>1112</v>
      </c>
      <c r="O1088" s="3">
        <f t="shared" si="59"/>
        <v>1.08</v>
      </c>
      <c r="T1088" s="3"/>
      <c r="U1088" s="3"/>
    </row>
    <row r="1089" spans="1:21" x14ac:dyDescent="0.15">
      <c r="A1089">
        <f t="shared" si="60"/>
        <v>30</v>
      </c>
      <c r="B1089" s="17" t="s">
        <v>511</v>
      </c>
      <c r="C1089" s="13">
        <v>99.97</v>
      </c>
      <c r="D1089" s="3" t="s">
        <v>2173</v>
      </c>
      <c r="E1089" s="3" t="s">
        <v>2173</v>
      </c>
      <c r="F1089" s="3" t="s">
        <v>2173</v>
      </c>
      <c r="G1089" s="3" t="s">
        <v>2173</v>
      </c>
      <c r="H1089" s="3">
        <v>0.03</v>
      </c>
      <c r="I1089" s="22" t="s">
        <v>2173</v>
      </c>
      <c r="J1089" s="22" t="s">
        <v>1111</v>
      </c>
      <c r="K1089" s="22" t="s">
        <v>2173</v>
      </c>
      <c r="L1089" s="22" t="s">
        <v>2173</v>
      </c>
      <c r="M1089" s="3" t="s">
        <v>2173</v>
      </c>
      <c r="N1089" s="3" t="s">
        <v>1112</v>
      </c>
      <c r="O1089" s="3">
        <f t="shared" si="59"/>
        <v>100</v>
      </c>
      <c r="T1089" s="14"/>
      <c r="U1089" s="3"/>
    </row>
    <row r="1090" spans="1:21" x14ac:dyDescent="0.15">
      <c r="A1090">
        <f t="shared" si="60"/>
        <v>31</v>
      </c>
      <c r="B1090" s="17" t="s">
        <v>512</v>
      </c>
      <c r="C1090">
        <v>100</v>
      </c>
      <c r="D1090" s="3" t="s">
        <v>2173</v>
      </c>
      <c r="E1090" s="3" t="s">
        <v>2173</v>
      </c>
      <c r="F1090" s="3" t="s">
        <v>2173</v>
      </c>
      <c r="G1090" s="3" t="s">
        <v>2173</v>
      </c>
      <c r="H1090" s="3" t="s">
        <v>1111</v>
      </c>
      <c r="I1090" s="22" t="s">
        <v>2173</v>
      </c>
      <c r="J1090" s="22" t="s">
        <v>1111</v>
      </c>
      <c r="K1090" s="22" t="s">
        <v>1111</v>
      </c>
      <c r="L1090" s="22" t="s">
        <v>2173</v>
      </c>
      <c r="M1090" s="3" t="s">
        <v>2173</v>
      </c>
      <c r="N1090" s="3" t="s">
        <v>1112</v>
      </c>
      <c r="O1090" s="3">
        <f t="shared" si="59"/>
        <v>100</v>
      </c>
      <c r="T1090" s="14"/>
      <c r="U1090" s="3"/>
    </row>
    <row r="1091" spans="1:21" x14ac:dyDescent="0.15">
      <c r="A1091">
        <f t="shared" si="60"/>
        <v>32</v>
      </c>
      <c r="B1091" s="17" t="s">
        <v>513</v>
      </c>
      <c r="C1091">
        <v>99.9</v>
      </c>
      <c r="D1091" s="3" t="s">
        <v>2173</v>
      </c>
      <c r="E1091" s="3" t="s">
        <v>2173</v>
      </c>
      <c r="F1091" s="3" t="s">
        <v>1111</v>
      </c>
      <c r="G1091" s="3" t="s">
        <v>1111</v>
      </c>
      <c r="H1091" s="3">
        <v>0.02</v>
      </c>
      <c r="I1091" s="22">
        <v>0.01</v>
      </c>
      <c r="J1091" s="22" t="s">
        <v>2173</v>
      </c>
      <c r="K1091" s="22">
        <v>7.0000000000000007E-2</v>
      </c>
      <c r="L1091" s="22" t="s">
        <v>2173</v>
      </c>
      <c r="M1091" s="3" t="s">
        <v>2173</v>
      </c>
      <c r="N1091" s="3" t="s">
        <v>1112</v>
      </c>
      <c r="O1091" s="3">
        <f t="shared" si="59"/>
        <v>100</v>
      </c>
      <c r="T1091" s="14"/>
      <c r="U1091" s="3"/>
    </row>
    <row r="1092" spans="1:21" x14ac:dyDescent="0.15">
      <c r="A1092">
        <f t="shared" si="60"/>
        <v>33</v>
      </c>
      <c r="B1092" s="17" t="s">
        <v>514</v>
      </c>
      <c r="C1092">
        <v>99.63</v>
      </c>
      <c r="D1092" s="3" t="s">
        <v>2173</v>
      </c>
      <c r="E1092" s="3" t="s">
        <v>2173</v>
      </c>
      <c r="F1092" s="3" t="s">
        <v>2173</v>
      </c>
      <c r="G1092" s="3" t="s">
        <v>1111</v>
      </c>
      <c r="H1092" s="3">
        <v>0.13</v>
      </c>
      <c r="I1092" s="22" t="s">
        <v>2173</v>
      </c>
      <c r="J1092" s="22">
        <v>0.03</v>
      </c>
      <c r="K1092" s="22">
        <v>0.31</v>
      </c>
      <c r="L1092" s="22" t="s">
        <v>2173</v>
      </c>
      <c r="M1092" s="3" t="s">
        <v>2173</v>
      </c>
      <c r="N1092" s="3" t="s">
        <v>1112</v>
      </c>
      <c r="O1092" s="3">
        <f t="shared" si="59"/>
        <v>100.1</v>
      </c>
      <c r="T1092" s="14"/>
      <c r="U1092" s="3"/>
    </row>
    <row r="1093" spans="1:21" x14ac:dyDescent="0.15">
      <c r="A1093">
        <f>A1092+1</f>
        <v>34</v>
      </c>
      <c r="B1093" s="17" t="s">
        <v>515</v>
      </c>
      <c r="C1093">
        <v>99.64</v>
      </c>
      <c r="D1093" s="3" t="s">
        <v>2173</v>
      </c>
      <c r="E1093" s="3" t="s">
        <v>2173</v>
      </c>
      <c r="F1093" s="3" t="s">
        <v>2173</v>
      </c>
      <c r="G1093" s="3">
        <v>0.02</v>
      </c>
      <c r="H1093" s="3">
        <v>0.08</v>
      </c>
      <c r="I1093" s="22" t="s">
        <v>1111</v>
      </c>
      <c r="J1093" s="22">
        <v>0.04</v>
      </c>
      <c r="K1093" s="22">
        <v>0.22</v>
      </c>
      <c r="L1093" s="22" t="s">
        <v>2173</v>
      </c>
      <c r="M1093" s="3" t="s">
        <v>2173</v>
      </c>
      <c r="N1093" s="3" t="s">
        <v>1112</v>
      </c>
      <c r="O1093" s="3">
        <f t="shared" si="59"/>
        <v>100</v>
      </c>
      <c r="T1093" s="14"/>
      <c r="U1093" s="3"/>
    </row>
    <row r="1094" spans="1:21" x14ac:dyDescent="0.15">
      <c r="A1094">
        <f t="shared" si="60"/>
        <v>35</v>
      </c>
      <c r="B1094" s="17" t="s">
        <v>516</v>
      </c>
      <c r="C1094">
        <v>99.85</v>
      </c>
      <c r="D1094" s="3" t="s">
        <v>2173</v>
      </c>
      <c r="E1094" s="3" t="s">
        <v>2173</v>
      </c>
      <c r="F1094" s="3" t="s">
        <v>2173</v>
      </c>
      <c r="G1094" s="3" t="s">
        <v>2173</v>
      </c>
      <c r="H1094" s="3" t="s">
        <v>1111</v>
      </c>
      <c r="I1094" s="22" t="s">
        <v>1111</v>
      </c>
      <c r="J1094" s="22" t="s">
        <v>1111</v>
      </c>
      <c r="K1094" s="22">
        <v>0.15</v>
      </c>
      <c r="L1094" s="22" t="s">
        <v>2173</v>
      </c>
      <c r="M1094" s="3" t="s">
        <v>2173</v>
      </c>
      <c r="N1094" s="3" t="s">
        <v>1112</v>
      </c>
      <c r="O1094" s="3">
        <f t="shared" si="59"/>
        <v>100</v>
      </c>
      <c r="T1094" s="14"/>
      <c r="U1094" s="3"/>
    </row>
    <row r="1095" spans="1:21" x14ac:dyDescent="0.15">
      <c r="A1095">
        <f t="shared" si="60"/>
        <v>36</v>
      </c>
      <c r="B1095" s="17" t="s">
        <v>517</v>
      </c>
      <c r="C1095">
        <v>99.86</v>
      </c>
      <c r="D1095" s="3" t="s">
        <v>2173</v>
      </c>
      <c r="E1095" s="3" t="s">
        <v>2173</v>
      </c>
      <c r="F1095" s="3" t="s">
        <v>2173</v>
      </c>
      <c r="G1095" s="3" t="s">
        <v>2173</v>
      </c>
      <c r="H1095" s="3">
        <v>0.01</v>
      </c>
      <c r="I1095" s="22" t="s">
        <v>2173</v>
      </c>
      <c r="J1095" s="22" t="s">
        <v>2173</v>
      </c>
      <c r="K1095" s="22">
        <v>0.13</v>
      </c>
      <c r="L1095" s="22"/>
      <c r="M1095" s="3" t="s">
        <v>2173</v>
      </c>
      <c r="N1095" s="3" t="s">
        <v>1112</v>
      </c>
      <c r="O1095" s="3">
        <f t="shared" si="59"/>
        <v>100</v>
      </c>
      <c r="T1095" s="14"/>
      <c r="U1095" s="3"/>
    </row>
    <row r="1096" spans="1:21" x14ac:dyDescent="0.15">
      <c r="A1096" s="13" t="s">
        <v>518</v>
      </c>
      <c r="I1096" s="22"/>
      <c r="J1096" s="22"/>
      <c r="K1096" s="22"/>
      <c r="L1096" s="22"/>
      <c r="T1096" s="14"/>
      <c r="U1096" s="3"/>
    </row>
    <row r="1097" spans="1:21" x14ac:dyDescent="0.15">
      <c r="A1097">
        <f>A1095+1</f>
        <v>37</v>
      </c>
      <c r="B1097" s="17" t="s">
        <v>519</v>
      </c>
      <c r="C1097">
        <v>97.9</v>
      </c>
      <c r="D1097" s="3">
        <v>0.36</v>
      </c>
      <c r="E1097" s="3">
        <v>1.53</v>
      </c>
      <c r="F1097" s="3" t="s">
        <v>1111</v>
      </c>
      <c r="G1097" s="3" t="s">
        <v>2173</v>
      </c>
      <c r="H1097" s="3">
        <v>0.11</v>
      </c>
      <c r="I1097" s="22">
        <v>0.1</v>
      </c>
      <c r="J1097" s="22" t="s">
        <v>1111</v>
      </c>
      <c r="K1097" s="22" t="s">
        <v>523</v>
      </c>
      <c r="L1097" s="22" t="s">
        <v>2173</v>
      </c>
      <c r="M1097" s="3" t="s">
        <v>2173</v>
      </c>
      <c r="N1097" s="3" t="s">
        <v>1112</v>
      </c>
      <c r="O1097" s="3">
        <f t="shared" si="59"/>
        <v>100</v>
      </c>
      <c r="T1097" s="14"/>
      <c r="U1097" s="3"/>
    </row>
    <row r="1098" spans="1:21" x14ac:dyDescent="0.15">
      <c r="A1098">
        <f t="shared" ref="A1098:A1104" si="61">A1097+1</f>
        <v>38</v>
      </c>
      <c r="B1098" s="17" t="s">
        <v>520</v>
      </c>
      <c r="C1098">
        <v>98.02</v>
      </c>
      <c r="D1098" s="3" t="s">
        <v>1111</v>
      </c>
      <c r="E1098" s="3">
        <v>1.69</v>
      </c>
      <c r="F1098" s="3" t="s">
        <v>1111</v>
      </c>
      <c r="G1098" s="3" t="s">
        <v>2173</v>
      </c>
      <c r="H1098" s="3">
        <v>0.09</v>
      </c>
      <c r="I1098" s="22" t="s">
        <v>2173</v>
      </c>
      <c r="J1098" s="22" t="s">
        <v>2173</v>
      </c>
      <c r="K1098" s="22">
        <v>0.2</v>
      </c>
      <c r="L1098" s="22" t="s">
        <v>2173</v>
      </c>
      <c r="M1098" s="3" t="s">
        <v>2173</v>
      </c>
      <c r="N1098" s="3" t="s">
        <v>1112</v>
      </c>
      <c r="O1098" s="3">
        <f t="shared" si="59"/>
        <v>100</v>
      </c>
      <c r="T1098" s="3"/>
      <c r="U1098" s="3"/>
    </row>
    <row r="1099" spans="1:21" x14ac:dyDescent="0.15">
      <c r="A1099">
        <f t="shared" si="61"/>
        <v>39</v>
      </c>
      <c r="B1099" s="17" t="s">
        <v>525</v>
      </c>
      <c r="C1099">
        <v>92.9</v>
      </c>
      <c r="D1099" s="3">
        <v>0.59</v>
      </c>
      <c r="E1099" s="3">
        <v>5.81</v>
      </c>
      <c r="F1099" s="3">
        <v>0.19</v>
      </c>
      <c r="G1099" s="3" t="s">
        <v>1111</v>
      </c>
      <c r="H1099" s="3">
        <v>0.33</v>
      </c>
      <c r="I1099" s="22">
        <v>0.12</v>
      </c>
      <c r="J1099" s="22" t="s">
        <v>2173</v>
      </c>
      <c r="K1099" s="22">
        <v>0.06</v>
      </c>
      <c r="L1099" s="22" t="s">
        <v>1111</v>
      </c>
      <c r="M1099" s="14" t="s">
        <v>523</v>
      </c>
      <c r="N1099" s="3" t="s">
        <v>1112</v>
      </c>
      <c r="O1099" s="3">
        <f t="shared" si="59"/>
        <v>100.00000000000001</v>
      </c>
      <c r="T1099" s="3"/>
      <c r="U1099" s="3"/>
    </row>
    <row r="1100" spans="1:21" x14ac:dyDescent="0.15">
      <c r="A1100">
        <f t="shared" si="61"/>
        <v>40</v>
      </c>
      <c r="B1100" s="17" t="s">
        <v>526</v>
      </c>
      <c r="C1100">
        <v>97.92</v>
      </c>
      <c r="D1100" s="3">
        <v>0.22</v>
      </c>
      <c r="E1100" s="3">
        <v>1.66</v>
      </c>
      <c r="F1100" s="3" t="s">
        <v>1111</v>
      </c>
      <c r="G1100" s="3" t="s">
        <v>2173</v>
      </c>
      <c r="H1100" s="3">
        <v>0.13</v>
      </c>
      <c r="I1100" s="22">
        <v>7.0000000000000007E-2</v>
      </c>
      <c r="J1100" s="22" t="s">
        <v>2173</v>
      </c>
      <c r="K1100" s="22" t="s">
        <v>1111</v>
      </c>
      <c r="L1100" s="22" t="s">
        <v>2173</v>
      </c>
      <c r="N1100" s="3" t="s">
        <v>1112</v>
      </c>
      <c r="O1100" s="3">
        <f t="shared" si="59"/>
        <v>99.999999999999986</v>
      </c>
      <c r="T1100" s="3"/>
      <c r="U1100" s="3"/>
    </row>
    <row r="1101" spans="1:21" x14ac:dyDescent="0.15">
      <c r="A1101">
        <f t="shared" si="61"/>
        <v>41</v>
      </c>
      <c r="B1101" s="17" t="s">
        <v>527</v>
      </c>
      <c r="C1101">
        <v>98.89</v>
      </c>
      <c r="D1101" s="3">
        <v>0.03</v>
      </c>
      <c r="E1101" s="3">
        <v>1.01</v>
      </c>
      <c r="F1101" s="3" t="s">
        <v>1111</v>
      </c>
      <c r="G1101" s="3" t="s">
        <v>2173</v>
      </c>
      <c r="H1101" s="3">
        <v>7.0000000000000007E-2</v>
      </c>
      <c r="I1101" s="22" t="s">
        <v>1111</v>
      </c>
      <c r="J1101" s="22" t="s">
        <v>2173</v>
      </c>
      <c r="K1101" s="22" t="s">
        <v>1111</v>
      </c>
      <c r="L1101" s="22" t="s">
        <v>2173</v>
      </c>
      <c r="M1101" s="3" t="s">
        <v>2173</v>
      </c>
      <c r="N1101" s="14" t="s">
        <v>1112</v>
      </c>
      <c r="O1101" s="3">
        <f t="shared" si="59"/>
        <v>100</v>
      </c>
      <c r="T1101" s="3"/>
      <c r="U1101" s="3"/>
    </row>
    <row r="1102" spans="1:21" x14ac:dyDescent="0.15">
      <c r="A1102">
        <f t="shared" si="61"/>
        <v>42</v>
      </c>
      <c r="B1102" s="17" t="s">
        <v>528</v>
      </c>
      <c r="C1102" s="13">
        <v>99</v>
      </c>
      <c r="D1102" s="3" t="s">
        <v>1111</v>
      </c>
      <c r="E1102" s="3">
        <v>0.63</v>
      </c>
      <c r="F1102" s="3" t="s">
        <v>1111</v>
      </c>
      <c r="G1102" s="3" t="s">
        <v>2173</v>
      </c>
      <c r="H1102" s="3">
        <v>7.0000000000000007E-2</v>
      </c>
      <c r="I1102" s="22" t="s">
        <v>1111</v>
      </c>
      <c r="J1102" s="22" t="s">
        <v>2173</v>
      </c>
      <c r="K1102" s="22">
        <v>0.3</v>
      </c>
      <c r="L1102" s="22" t="s">
        <v>2173</v>
      </c>
      <c r="M1102" s="3" t="s">
        <v>2173</v>
      </c>
      <c r="N1102" s="3" t="s">
        <v>1112</v>
      </c>
      <c r="O1102" s="3">
        <f t="shared" si="59"/>
        <v>99.999999999999986</v>
      </c>
      <c r="T1102" s="3"/>
      <c r="U1102" s="3"/>
    </row>
    <row r="1103" spans="1:21" x14ac:dyDescent="0.15">
      <c r="A1103">
        <f t="shared" si="61"/>
        <v>43</v>
      </c>
      <c r="B1103" s="17" t="s">
        <v>529</v>
      </c>
      <c r="C1103">
        <v>99.34</v>
      </c>
      <c r="D1103" s="3" t="s">
        <v>1111</v>
      </c>
      <c r="E1103" s="3">
        <v>0.63</v>
      </c>
      <c r="F1103" s="3" t="s">
        <v>1111</v>
      </c>
      <c r="G1103" s="3" t="s">
        <v>1111</v>
      </c>
      <c r="H1103" s="3">
        <v>0.03</v>
      </c>
      <c r="I1103" s="22" t="s">
        <v>2173</v>
      </c>
      <c r="J1103" s="22" t="s">
        <v>2173</v>
      </c>
      <c r="K1103" s="22" t="s">
        <v>1111</v>
      </c>
      <c r="L1103" s="22" t="s">
        <v>2173</v>
      </c>
      <c r="M1103" s="3" t="s">
        <v>2173</v>
      </c>
      <c r="N1103" s="3" t="s">
        <v>1112</v>
      </c>
      <c r="O1103" s="3">
        <f t="shared" si="59"/>
        <v>100</v>
      </c>
      <c r="T1103" s="3"/>
      <c r="U1103" s="3"/>
    </row>
    <row r="1104" spans="1:21" x14ac:dyDescent="0.15">
      <c r="A1104">
        <f t="shared" si="61"/>
        <v>44</v>
      </c>
      <c r="B1104" s="17" t="s">
        <v>530</v>
      </c>
      <c r="C1104">
        <v>99.27</v>
      </c>
      <c r="D1104" s="3">
        <v>0.22</v>
      </c>
      <c r="E1104" s="3" t="s">
        <v>2173</v>
      </c>
      <c r="F1104" s="3">
        <v>0.5</v>
      </c>
      <c r="G1104" s="3" t="s">
        <v>2173</v>
      </c>
      <c r="H1104" s="3">
        <v>0.01</v>
      </c>
      <c r="I1104" s="22" t="s">
        <v>1111</v>
      </c>
      <c r="J1104" s="22" t="s">
        <v>2173</v>
      </c>
      <c r="K1104" s="22" t="s">
        <v>2173</v>
      </c>
      <c r="L1104" s="22" t="s">
        <v>2173</v>
      </c>
      <c r="N1104" s="3" t="s">
        <v>1112</v>
      </c>
      <c r="O1104" s="3">
        <f t="shared" si="59"/>
        <v>100</v>
      </c>
      <c r="T1104" s="3"/>
      <c r="U1104" s="3"/>
    </row>
    <row r="1105" spans="1:21" x14ac:dyDescent="0.15">
      <c r="A1105" s="13" t="s">
        <v>531</v>
      </c>
      <c r="I1105" s="22"/>
      <c r="J1105" s="22"/>
      <c r="K1105" s="22"/>
      <c r="L1105" s="22"/>
      <c r="T1105" s="3"/>
      <c r="U1105" s="3"/>
    </row>
    <row r="1106" spans="1:21" x14ac:dyDescent="0.15">
      <c r="A1106">
        <f>A1104+1</f>
        <v>45</v>
      </c>
      <c r="B1106" s="17" t="s">
        <v>532</v>
      </c>
      <c r="C1106" s="13">
        <v>99.27</v>
      </c>
      <c r="D1106" s="3" t="s">
        <v>2173</v>
      </c>
      <c r="E1106" s="3" t="s">
        <v>1111</v>
      </c>
      <c r="F1106" s="3" t="s">
        <v>1111</v>
      </c>
      <c r="G1106" s="3" t="s">
        <v>2173</v>
      </c>
      <c r="H1106" s="3" t="s">
        <v>1111</v>
      </c>
      <c r="I1106" s="22" t="s">
        <v>2173</v>
      </c>
      <c r="J1106" s="22" t="s">
        <v>2173</v>
      </c>
      <c r="K1106" s="22">
        <v>0.73</v>
      </c>
      <c r="L1106" s="22" t="s">
        <v>2173</v>
      </c>
      <c r="M1106" s="3" t="s">
        <v>2173</v>
      </c>
      <c r="N1106" s="3" t="s">
        <v>1112</v>
      </c>
      <c r="O1106" s="3">
        <f t="shared" si="59"/>
        <v>100</v>
      </c>
      <c r="T1106" s="3"/>
      <c r="U1106" s="3"/>
    </row>
    <row r="1107" spans="1:21" x14ac:dyDescent="0.15">
      <c r="A1107">
        <f t="shared" ref="A1107:A1126" si="62">A1106+1</f>
        <v>46</v>
      </c>
      <c r="B1107" s="17" t="s">
        <v>533</v>
      </c>
      <c r="C1107" s="13">
        <v>99.58</v>
      </c>
      <c r="D1107">
        <v>0.42</v>
      </c>
      <c r="E1107" s="3" t="s">
        <v>2173</v>
      </c>
      <c r="F1107" s="3" t="s">
        <v>1111</v>
      </c>
      <c r="G1107" s="3" t="s">
        <v>2173</v>
      </c>
      <c r="H1107" s="3" t="s">
        <v>1111</v>
      </c>
      <c r="I1107" s="22" t="s">
        <v>1111</v>
      </c>
      <c r="J1107" s="22" t="s">
        <v>2173</v>
      </c>
      <c r="K1107" s="22" t="s">
        <v>1111</v>
      </c>
      <c r="L1107" s="22" t="s">
        <v>2173</v>
      </c>
      <c r="M1107" s="3" t="s">
        <v>2173</v>
      </c>
      <c r="N1107" s="3" t="s">
        <v>1112</v>
      </c>
      <c r="O1107" s="3">
        <f t="shared" si="59"/>
        <v>100</v>
      </c>
      <c r="T1107" s="3"/>
      <c r="U1107" s="3"/>
    </row>
    <row r="1108" spans="1:21" x14ac:dyDescent="0.15">
      <c r="A1108">
        <f t="shared" si="62"/>
        <v>47</v>
      </c>
      <c r="B1108" s="17" t="s">
        <v>534</v>
      </c>
      <c r="C1108" s="3">
        <v>99.75</v>
      </c>
      <c r="D1108" s="3">
        <v>0.25</v>
      </c>
      <c r="E1108" s="3" t="s">
        <v>2173</v>
      </c>
      <c r="F1108" s="3" t="s">
        <v>1111</v>
      </c>
      <c r="G1108" s="3" t="s">
        <v>2173</v>
      </c>
      <c r="H1108" s="3" t="s">
        <v>1111</v>
      </c>
      <c r="I1108" s="22" t="s">
        <v>1111</v>
      </c>
      <c r="J1108" s="22" t="s">
        <v>2173</v>
      </c>
      <c r="K1108" s="22" t="s">
        <v>1111</v>
      </c>
      <c r="L1108" s="22" t="s">
        <v>1111</v>
      </c>
      <c r="M1108" s="3" t="s">
        <v>2173</v>
      </c>
      <c r="N1108" s="3" t="s">
        <v>1112</v>
      </c>
      <c r="O1108" s="3">
        <f t="shared" si="59"/>
        <v>100</v>
      </c>
      <c r="T1108" s="3"/>
      <c r="U1108" s="3"/>
    </row>
    <row r="1109" spans="1:21" x14ac:dyDescent="0.15">
      <c r="A1109">
        <f t="shared" si="62"/>
        <v>48</v>
      </c>
      <c r="B1109" s="17" t="s">
        <v>535</v>
      </c>
      <c r="C1109" s="21">
        <v>99.87</v>
      </c>
      <c r="D1109" s="21">
        <v>0.04</v>
      </c>
      <c r="E1109" s="3" t="s">
        <v>2173</v>
      </c>
      <c r="F1109" s="3" t="s">
        <v>1111</v>
      </c>
      <c r="G1109" s="3" t="s">
        <v>2173</v>
      </c>
      <c r="H1109" s="3" t="s">
        <v>1111</v>
      </c>
      <c r="I1109" s="22" t="s">
        <v>1111</v>
      </c>
      <c r="J1109" s="22" t="s">
        <v>2173</v>
      </c>
      <c r="K1109" s="22">
        <v>0.09</v>
      </c>
      <c r="L1109" s="22" t="s">
        <v>2173</v>
      </c>
      <c r="M1109" s="3" t="s">
        <v>2173</v>
      </c>
      <c r="N1109" s="3" t="s">
        <v>1112</v>
      </c>
      <c r="O1109" s="3">
        <f t="shared" si="59"/>
        <v>100.00000000000001</v>
      </c>
      <c r="T1109" s="3"/>
      <c r="U1109" s="3"/>
    </row>
    <row r="1110" spans="1:21" x14ac:dyDescent="0.15">
      <c r="A1110">
        <f t="shared" si="62"/>
        <v>49</v>
      </c>
      <c r="B1110" s="17" t="s">
        <v>536</v>
      </c>
      <c r="C1110">
        <v>98.96</v>
      </c>
      <c r="D1110">
        <v>0.03</v>
      </c>
      <c r="E1110" s="3" t="s">
        <v>2173</v>
      </c>
      <c r="F1110" s="3" t="s">
        <v>1111</v>
      </c>
      <c r="G1110" s="3" t="s">
        <v>2173</v>
      </c>
      <c r="H1110" s="3">
        <v>1.01</v>
      </c>
      <c r="I1110" s="22" t="s">
        <v>1111</v>
      </c>
      <c r="J1110" s="22" t="s">
        <v>2173</v>
      </c>
      <c r="K1110" s="22" t="s">
        <v>1111</v>
      </c>
      <c r="L1110" s="22" t="s">
        <v>1111</v>
      </c>
      <c r="M1110" s="3" t="s">
        <v>2173</v>
      </c>
      <c r="N1110" s="3" t="s">
        <v>1112</v>
      </c>
      <c r="O1110" s="3">
        <f t="shared" si="59"/>
        <v>100</v>
      </c>
      <c r="T1110" s="3"/>
      <c r="U1110" s="3"/>
    </row>
    <row r="1111" spans="1:21" x14ac:dyDescent="0.15">
      <c r="A1111">
        <f t="shared" si="62"/>
        <v>50</v>
      </c>
      <c r="B1111" s="17" t="s">
        <v>537</v>
      </c>
      <c r="C1111">
        <v>99.94</v>
      </c>
      <c r="D1111">
        <v>0.06</v>
      </c>
      <c r="E1111" s="3" t="s">
        <v>2173</v>
      </c>
      <c r="F1111" s="3" t="s">
        <v>2173</v>
      </c>
      <c r="G1111" s="3" t="s">
        <v>2173</v>
      </c>
      <c r="H1111" s="3" t="s">
        <v>1111</v>
      </c>
      <c r="I1111" s="22" t="s">
        <v>1111</v>
      </c>
      <c r="J1111" s="22" t="s">
        <v>2173</v>
      </c>
      <c r="K1111" s="22" t="s">
        <v>1111</v>
      </c>
      <c r="L1111" s="22" t="s">
        <v>2173</v>
      </c>
      <c r="M1111" s="3" t="s">
        <v>2173</v>
      </c>
      <c r="N1111" s="3" t="s">
        <v>1112</v>
      </c>
      <c r="O1111" s="3">
        <f t="shared" si="59"/>
        <v>100</v>
      </c>
      <c r="T1111" s="3"/>
      <c r="U1111" s="3"/>
    </row>
    <row r="1112" spans="1:21" x14ac:dyDescent="0.15">
      <c r="A1112">
        <f t="shared" si="62"/>
        <v>51</v>
      </c>
      <c r="B1112" s="17" t="s">
        <v>538</v>
      </c>
      <c r="C1112">
        <v>99.66</v>
      </c>
      <c r="D1112">
        <v>0.27</v>
      </c>
      <c r="E1112" s="3" t="s">
        <v>1111</v>
      </c>
      <c r="F1112" s="3" t="s">
        <v>1111</v>
      </c>
      <c r="G1112" s="3" t="s">
        <v>2173</v>
      </c>
      <c r="H1112" s="3" t="s">
        <v>1111</v>
      </c>
      <c r="I1112" s="22" t="s">
        <v>1111</v>
      </c>
      <c r="J1112" s="22" t="s">
        <v>2173</v>
      </c>
      <c r="K1112" s="22">
        <v>7.0000000000000007E-2</v>
      </c>
      <c r="L1112" s="22" t="s">
        <v>1111</v>
      </c>
      <c r="M1112" s="3" t="s">
        <v>2173</v>
      </c>
      <c r="N1112" s="3" t="s">
        <v>1112</v>
      </c>
      <c r="O1112" s="3">
        <f t="shared" si="59"/>
        <v>99.999999999999986</v>
      </c>
      <c r="T1112" s="3"/>
      <c r="U1112" s="3"/>
    </row>
    <row r="1113" spans="1:21" x14ac:dyDescent="0.15">
      <c r="A1113">
        <f t="shared" si="62"/>
        <v>52</v>
      </c>
      <c r="B1113" s="17" t="s">
        <v>539</v>
      </c>
      <c r="C1113">
        <v>99.25</v>
      </c>
      <c r="D1113">
        <v>0.71</v>
      </c>
      <c r="E1113" s="3" t="s">
        <v>2173</v>
      </c>
      <c r="F1113" s="3" t="s">
        <v>1111</v>
      </c>
      <c r="G1113" s="3" t="s">
        <v>2173</v>
      </c>
      <c r="H1113" s="3" t="s">
        <v>1111</v>
      </c>
      <c r="I1113" s="22">
        <v>0.03</v>
      </c>
      <c r="J1113" s="22" t="s">
        <v>2173</v>
      </c>
      <c r="K1113" s="22">
        <v>0.01</v>
      </c>
      <c r="L1113" s="22" t="s">
        <v>2173</v>
      </c>
      <c r="M1113" s="3" t="s">
        <v>2173</v>
      </c>
      <c r="N1113" s="3" t="s">
        <v>1112</v>
      </c>
      <c r="O1113" s="3">
        <f t="shared" si="59"/>
        <v>100</v>
      </c>
      <c r="T1113" s="3"/>
      <c r="U1113" s="3"/>
    </row>
    <row r="1114" spans="1:21" x14ac:dyDescent="0.15">
      <c r="A1114">
        <f t="shared" si="62"/>
        <v>53</v>
      </c>
      <c r="B1114" s="17" t="s">
        <v>540</v>
      </c>
      <c r="C1114">
        <v>98.99</v>
      </c>
      <c r="D1114">
        <v>0.8</v>
      </c>
      <c r="E1114" s="3" t="s">
        <v>2173</v>
      </c>
      <c r="F1114" s="3" t="s">
        <v>1111</v>
      </c>
      <c r="G1114" s="3" t="s">
        <v>2173</v>
      </c>
      <c r="H1114" s="3" t="s">
        <v>1111</v>
      </c>
      <c r="I1114" s="22">
        <v>0.21</v>
      </c>
      <c r="J1114" s="22" t="s">
        <v>2173</v>
      </c>
      <c r="K1114" s="22" t="s">
        <v>1111</v>
      </c>
      <c r="L1114" s="22" t="s">
        <v>2173</v>
      </c>
      <c r="M1114" s="3" t="s">
        <v>2173</v>
      </c>
      <c r="N1114" s="3" t="s">
        <v>1112</v>
      </c>
      <c r="O1114" s="3">
        <f t="shared" si="59"/>
        <v>99.999999999999986</v>
      </c>
      <c r="T1114" s="3"/>
      <c r="U1114" s="3"/>
    </row>
    <row r="1115" spans="1:21" x14ac:dyDescent="0.15">
      <c r="A1115">
        <f t="shared" si="62"/>
        <v>54</v>
      </c>
      <c r="B1115" s="17" t="s">
        <v>541</v>
      </c>
      <c r="C1115">
        <v>99.77</v>
      </c>
      <c r="D1115">
        <v>0.13</v>
      </c>
      <c r="E1115" s="3" t="s">
        <v>2173</v>
      </c>
      <c r="F1115" s="3" t="s">
        <v>1111</v>
      </c>
      <c r="G1115" s="3" t="s">
        <v>2173</v>
      </c>
      <c r="H1115" s="3" t="s">
        <v>1111</v>
      </c>
      <c r="I1115" s="22" t="s">
        <v>1111</v>
      </c>
      <c r="J1115" s="22" t="s">
        <v>2173</v>
      </c>
      <c r="K1115" s="22">
        <v>0.1</v>
      </c>
      <c r="L1115" s="22" t="s">
        <v>2173</v>
      </c>
      <c r="M1115" s="3" t="s">
        <v>2173</v>
      </c>
      <c r="N1115" s="3" t="s">
        <v>1112</v>
      </c>
      <c r="O1115" s="3">
        <f t="shared" si="59"/>
        <v>99.999999999999986</v>
      </c>
      <c r="T1115" s="3"/>
      <c r="U1115" s="3"/>
    </row>
    <row r="1116" spans="1:21" x14ac:dyDescent="0.15">
      <c r="A1116">
        <f t="shared" si="62"/>
        <v>55</v>
      </c>
      <c r="B1116" s="17" t="s">
        <v>542</v>
      </c>
      <c r="C1116">
        <v>99.28</v>
      </c>
      <c r="D1116">
        <v>0.7</v>
      </c>
      <c r="E1116" s="3" t="s">
        <v>2173</v>
      </c>
      <c r="F1116" s="3" t="s">
        <v>1111</v>
      </c>
      <c r="G1116" s="3" t="s">
        <v>2173</v>
      </c>
      <c r="H1116" s="3" t="s">
        <v>1111</v>
      </c>
      <c r="I1116" s="22">
        <v>7.0000000000000007E-2</v>
      </c>
      <c r="J1116" s="22" t="s">
        <v>2173</v>
      </c>
      <c r="K1116" s="22" t="s">
        <v>1111</v>
      </c>
      <c r="L1116" s="22" t="s">
        <v>2173</v>
      </c>
      <c r="M1116" s="3" t="s">
        <v>2173</v>
      </c>
      <c r="N1116" s="3" t="s">
        <v>1112</v>
      </c>
      <c r="O1116" s="3">
        <f t="shared" si="59"/>
        <v>100.05</v>
      </c>
      <c r="T1116" s="3"/>
      <c r="U1116" s="3"/>
    </row>
    <row r="1117" spans="1:21" x14ac:dyDescent="0.15">
      <c r="A1117">
        <f t="shared" si="62"/>
        <v>56</v>
      </c>
      <c r="B1117" s="17" t="s">
        <v>543</v>
      </c>
      <c r="C1117">
        <v>94.94</v>
      </c>
      <c r="D1117">
        <v>4.3</v>
      </c>
      <c r="E1117" s="3" t="s">
        <v>2173</v>
      </c>
      <c r="F1117" s="3">
        <v>0.98</v>
      </c>
      <c r="G1117" s="3">
        <v>0.02</v>
      </c>
      <c r="H1117" s="3" t="s">
        <v>1111</v>
      </c>
      <c r="I1117" s="22" t="s">
        <v>1111</v>
      </c>
      <c r="J1117" s="22" t="s">
        <v>2173</v>
      </c>
      <c r="K1117" s="22">
        <v>0.21</v>
      </c>
      <c r="L1117" s="22" t="s">
        <v>2173</v>
      </c>
      <c r="M1117" s="3" t="s">
        <v>2173</v>
      </c>
      <c r="N1117" s="3" t="s">
        <v>1112</v>
      </c>
      <c r="O1117" s="3">
        <f t="shared" si="59"/>
        <v>100.44999999999999</v>
      </c>
      <c r="T1117" s="3"/>
      <c r="U1117" s="3"/>
    </row>
    <row r="1118" spans="1:21" x14ac:dyDescent="0.15">
      <c r="A1118">
        <f t="shared" si="62"/>
        <v>57</v>
      </c>
      <c r="B1118" s="17" t="s">
        <v>544</v>
      </c>
      <c r="C1118">
        <v>100</v>
      </c>
      <c r="D1118" t="s">
        <v>1111</v>
      </c>
      <c r="E1118" s="3" t="s">
        <v>2173</v>
      </c>
      <c r="F1118" s="3" t="s">
        <v>1111</v>
      </c>
      <c r="G1118" s="3" t="s">
        <v>2173</v>
      </c>
      <c r="H1118" s="3" t="s">
        <v>1111</v>
      </c>
      <c r="I1118" s="22" t="s">
        <v>2173</v>
      </c>
      <c r="J1118" s="22" t="s">
        <v>2173</v>
      </c>
      <c r="K1118" s="22" t="s">
        <v>1111</v>
      </c>
      <c r="L1118" s="22" t="s">
        <v>2173</v>
      </c>
      <c r="M1118" s="3" t="s">
        <v>2173</v>
      </c>
      <c r="N1118" s="3" t="s">
        <v>1112</v>
      </c>
      <c r="O1118" s="3">
        <f t="shared" si="59"/>
        <v>100</v>
      </c>
      <c r="T1118" s="3"/>
      <c r="U1118" s="3"/>
    </row>
    <row r="1119" spans="1:21" x14ac:dyDescent="0.15">
      <c r="A1119">
        <f t="shared" si="62"/>
        <v>58</v>
      </c>
      <c r="B1119" s="17" t="s">
        <v>546</v>
      </c>
      <c r="C1119">
        <v>98.44</v>
      </c>
      <c r="D1119">
        <v>0.34</v>
      </c>
      <c r="E1119" s="3">
        <v>1.22</v>
      </c>
      <c r="F1119" s="3" t="s">
        <v>1111</v>
      </c>
      <c r="G1119" s="3" t="s">
        <v>2173</v>
      </c>
      <c r="H1119" s="3" t="s">
        <v>1111</v>
      </c>
      <c r="I1119" s="22" t="s">
        <v>1111</v>
      </c>
      <c r="J1119" s="22" t="s">
        <v>2173</v>
      </c>
      <c r="K1119" s="22" t="s">
        <v>1111</v>
      </c>
      <c r="L1119" s="22" t="s">
        <v>2173</v>
      </c>
      <c r="M1119" s="3" t="s">
        <v>2173</v>
      </c>
      <c r="N1119" s="3" t="s">
        <v>1112</v>
      </c>
      <c r="O1119" s="3">
        <f t="shared" si="59"/>
        <v>100</v>
      </c>
      <c r="T1119" s="3"/>
      <c r="U1119" s="3"/>
    </row>
    <row r="1120" spans="1:21" x14ac:dyDescent="0.15">
      <c r="A1120">
        <f t="shared" si="62"/>
        <v>59</v>
      </c>
      <c r="B1120" s="17" t="s">
        <v>545</v>
      </c>
      <c r="C1120">
        <v>99.63</v>
      </c>
      <c r="D1120">
        <v>0.3</v>
      </c>
      <c r="E1120" s="3" t="s">
        <v>2173</v>
      </c>
      <c r="F1120" s="3" t="s">
        <v>1111</v>
      </c>
      <c r="G1120" s="3" t="s">
        <v>2173</v>
      </c>
      <c r="H1120" s="3" t="s">
        <v>1111</v>
      </c>
      <c r="I1120" s="22" t="s">
        <v>1111</v>
      </c>
      <c r="J1120" s="22" t="s">
        <v>2173</v>
      </c>
      <c r="K1120" s="22">
        <v>7.0000000000000007E-2</v>
      </c>
      <c r="L1120" s="22" t="s">
        <v>2173</v>
      </c>
      <c r="M1120" s="3" t="s">
        <v>2173</v>
      </c>
      <c r="N1120" s="3" t="s">
        <v>1112</v>
      </c>
      <c r="O1120" s="3">
        <f t="shared" si="59"/>
        <v>99.999999999999986</v>
      </c>
      <c r="T1120" s="3"/>
      <c r="U1120" s="3"/>
    </row>
    <row r="1121" spans="1:21" x14ac:dyDescent="0.15">
      <c r="A1121">
        <f t="shared" si="62"/>
        <v>60</v>
      </c>
      <c r="B1121" s="17" t="s">
        <v>547</v>
      </c>
      <c r="C1121">
        <v>96.47</v>
      </c>
      <c r="D1121">
        <v>1</v>
      </c>
      <c r="E1121" s="3">
        <v>1.53</v>
      </c>
      <c r="F1121" s="3">
        <v>0.2</v>
      </c>
      <c r="G1121" s="3" t="s">
        <v>2173</v>
      </c>
      <c r="H1121" s="3" t="s">
        <v>1111</v>
      </c>
      <c r="I1121" s="22" t="s">
        <v>2173</v>
      </c>
      <c r="J1121" s="22" t="s">
        <v>2173</v>
      </c>
      <c r="K1121" s="22">
        <v>0.73</v>
      </c>
      <c r="L1121" s="22" t="s">
        <v>2173</v>
      </c>
      <c r="M1121" s="3" t="s">
        <v>2173</v>
      </c>
      <c r="N1121" s="3" t="s">
        <v>1112</v>
      </c>
      <c r="O1121" s="3">
        <f t="shared" si="59"/>
        <v>99.93</v>
      </c>
      <c r="T1121" s="3"/>
      <c r="U1121" s="3"/>
    </row>
    <row r="1122" spans="1:21" x14ac:dyDescent="0.15">
      <c r="A1122">
        <f t="shared" si="62"/>
        <v>61</v>
      </c>
      <c r="B1122" s="17" t="s">
        <v>548</v>
      </c>
      <c r="C1122">
        <v>89.48</v>
      </c>
      <c r="D1122">
        <v>0.21</v>
      </c>
      <c r="E1122" s="3" t="s">
        <v>2173</v>
      </c>
      <c r="F1122" s="3" t="s">
        <v>1111</v>
      </c>
      <c r="G1122" s="3" t="s">
        <v>2173</v>
      </c>
      <c r="H1122" s="3" t="s">
        <v>2173</v>
      </c>
      <c r="I1122" s="22" t="s">
        <v>2173</v>
      </c>
      <c r="J1122" s="22" t="s">
        <v>2173</v>
      </c>
      <c r="K1122" s="22">
        <v>0.31</v>
      </c>
      <c r="L1122" s="22" t="s">
        <v>2173</v>
      </c>
      <c r="M1122" s="3" t="s">
        <v>2173</v>
      </c>
      <c r="N1122" s="3" t="s">
        <v>1112</v>
      </c>
      <c r="O1122" s="3">
        <f t="shared" si="59"/>
        <v>90</v>
      </c>
      <c r="T1122" s="3"/>
      <c r="U1122" s="3"/>
    </row>
    <row r="1123" spans="1:21" x14ac:dyDescent="0.15">
      <c r="A1123">
        <f t="shared" si="62"/>
        <v>62</v>
      </c>
      <c r="B1123" s="17" t="s">
        <v>549</v>
      </c>
      <c r="C1123" s="13">
        <v>83.62</v>
      </c>
      <c r="D1123">
        <v>3.2</v>
      </c>
      <c r="E1123" s="3">
        <v>6.58</v>
      </c>
      <c r="F1123" s="3">
        <v>6.6</v>
      </c>
      <c r="G1123" s="3" t="s">
        <v>2173</v>
      </c>
      <c r="H1123" s="3" t="s">
        <v>1111</v>
      </c>
      <c r="I1123" s="22" t="s">
        <v>1111</v>
      </c>
      <c r="J1123" s="22" t="s">
        <v>1111</v>
      </c>
      <c r="K1123" s="22" t="s">
        <v>2173</v>
      </c>
      <c r="L1123" s="22" t="s">
        <v>2173</v>
      </c>
      <c r="M1123" s="3" t="s">
        <v>2173</v>
      </c>
      <c r="N1123" s="3" t="s">
        <v>1112</v>
      </c>
      <c r="O1123" s="3">
        <f t="shared" si="59"/>
        <v>100</v>
      </c>
      <c r="T1123" s="3"/>
      <c r="U1123" s="3"/>
    </row>
    <row r="1124" spans="1:21" x14ac:dyDescent="0.15">
      <c r="A1124">
        <f t="shared" si="62"/>
        <v>63</v>
      </c>
      <c r="B1124" s="17" t="s">
        <v>550</v>
      </c>
      <c r="C1124" s="3" t="s">
        <v>2173</v>
      </c>
      <c r="D1124" t="s">
        <v>1111</v>
      </c>
      <c r="E1124" s="3" t="s">
        <v>2173</v>
      </c>
      <c r="F1124" s="3" t="s">
        <v>2173</v>
      </c>
      <c r="G1124" s="3" t="s">
        <v>2173</v>
      </c>
      <c r="H1124" s="3">
        <v>0.03</v>
      </c>
      <c r="I1124" s="22" t="s">
        <v>2173</v>
      </c>
      <c r="J1124" s="22">
        <v>0.3</v>
      </c>
      <c r="K1124" s="22" t="s">
        <v>2173</v>
      </c>
      <c r="L1124" s="22" t="s">
        <v>2173</v>
      </c>
      <c r="M1124" s="3" t="s">
        <v>2173</v>
      </c>
      <c r="N1124" s="3" t="s">
        <v>522</v>
      </c>
      <c r="O1124" s="3">
        <f t="shared" ref="O1124:O1146" si="63">SUM(C1124:M1124)</f>
        <v>0.32999999999999996</v>
      </c>
      <c r="R1124" s="6"/>
      <c r="T1124" s="3"/>
      <c r="U1124" s="3"/>
    </row>
    <row r="1125" spans="1:21" x14ac:dyDescent="0.15">
      <c r="A1125">
        <f t="shared" si="62"/>
        <v>64</v>
      </c>
      <c r="B1125" s="17" t="s">
        <v>551</v>
      </c>
      <c r="C1125" s="3" t="s">
        <v>2173</v>
      </c>
      <c r="D1125" t="s">
        <v>1111</v>
      </c>
      <c r="E1125" s="3" t="s">
        <v>2173</v>
      </c>
      <c r="F1125" s="3" t="s">
        <v>2173</v>
      </c>
      <c r="G1125" s="3" t="s">
        <v>1111</v>
      </c>
      <c r="H1125" s="3" t="s">
        <v>1111</v>
      </c>
      <c r="I1125" s="22" t="s">
        <v>2173</v>
      </c>
      <c r="J1125" s="22" t="s">
        <v>1111</v>
      </c>
      <c r="K1125" s="22" t="s">
        <v>2173</v>
      </c>
      <c r="L1125" s="22" t="s">
        <v>2173</v>
      </c>
      <c r="M1125" s="3" t="s">
        <v>2173</v>
      </c>
      <c r="N1125" s="3" t="s">
        <v>522</v>
      </c>
      <c r="O1125" s="3">
        <f t="shared" si="63"/>
        <v>0</v>
      </c>
      <c r="R1125" s="6"/>
      <c r="T1125" s="3"/>
      <c r="U1125" s="3"/>
    </row>
    <row r="1126" spans="1:21" x14ac:dyDescent="0.15">
      <c r="A1126">
        <f t="shared" si="62"/>
        <v>65</v>
      </c>
      <c r="B1126" s="17" t="s">
        <v>552</v>
      </c>
      <c r="C1126" s="3" t="s">
        <v>2173</v>
      </c>
      <c r="D1126" t="s">
        <v>1111</v>
      </c>
      <c r="F1126" s="3" t="s">
        <v>2173</v>
      </c>
      <c r="G1126" s="3" t="s">
        <v>1111</v>
      </c>
      <c r="H1126" s="3">
        <v>0.04</v>
      </c>
      <c r="I1126" s="22" t="s">
        <v>2173</v>
      </c>
      <c r="J1126" s="22" t="s">
        <v>1111</v>
      </c>
      <c r="K1126" s="22" t="s">
        <v>2173</v>
      </c>
      <c r="L1126" s="22" t="s">
        <v>2173</v>
      </c>
      <c r="M1126" s="3" t="s">
        <v>2173</v>
      </c>
      <c r="N1126" s="3" t="s">
        <v>562</v>
      </c>
      <c r="O1126" s="3">
        <f t="shared" si="63"/>
        <v>0.04</v>
      </c>
      <c r="R1126" s="6"/>
      <c r="T1126" s="3"/>
      <c r="U1126" s="3"/>
    </row>
    <row r="1127" spans="1:21" x14ac:dyDescent="0.15">
      <c r="A1127" s="13" t="s">
        <v>553</v>
      </c>
      <c r="E1127" s="3" t="s">
        <v>2173</v>
      </c>
      <c r="I1127" s="22"/>
      <c r="J1127" s="22"/>
      <c r="K1127" s="22"/>
      <c r="L1127" s="22"/>
      <c r="T1127" s="3"/>
      <c r="U1127" s="3"/>
    </row>
    <row r="1128" spans="1:21" x14ac:dyDescent="0.15">
      <c r="A1128">
        <f>A1126+1</f>
        <v>66</v>
      </c>
      <c r="B1128" s="17" t="s">
        <v>554</v>
      </c>
      <c r="C1128">
        <v>98.91</v>
      </c>
      <c r="D1128">
        <v>0.73</v>
      </c>
      <c r="E1128" s="3" t="s">
        <v>2173</v>
      </c>
      <c r="F1128" s="3">
        <v>0.05</v>
      </c>
      <c r="G1128" s="3" t="s">
        <v>2173</v>
      </c>
      <c r="H1128" s="3">
        <v>7.0000000000000007E-2</v>
      </c>
      <c r="I1128" s="22" t="s">
        <v>1111</v>
      </c>
      <c r="J1128" s="22" t="s">
        <v>1111</v>
      </c>
      <c r="K1128" s="22">
        <v>0.24</v>
      </c>
      <c r="L1128" s="22" t="s">
        <v>2173</v>
      </c>
      <c r="M1128" s="3" t="s">
        <v>2173</v>
      </c>
      <c r="N1128" s="3" t="s">
        <v>1112</v>
      </c>
      <c r="O1128" s="3">
        <f t="shared" si="63"/>
        <v>99.999999999999986</v>
      </c>
      <c r="T1128" s="3"/>
      <c r="U1128" s="3"/>
    </row>
    <row r="1129" spans="1:21" x14ac:dyDescent="0.15">
      <c r="A1129">
        <f t="shared" ref="A1129:A1138" si="64">A1128+1</f>
        <v>67</v>
      </c>
      <c r="B1129" s="17" t="s">
        <v>555</v>
      </c>
      <c r="C1129" s="13">
        <v>99.69</v>
      </c>
      <c r="D1129">
        <v>0.13</v>
      </c>
      <c r="E1129" s="3" t="s">
        <v>2173</v>
      </c>
      <c r="F1129" s="3">
        <v>0.05</v>
      </c>
      <c r="G1129" s="3" t="s">
        <v>2173</v>
      </c>
      <c r="H1129" s="3" t="s">
        <v>2173</v>
      </c>
      <c r="I1129" s="22" t="s">
        <v>1111</v>
      </c>
      <c r="J1129" s="22" t="s">
        <v>2173</v>
      </c>
      <c r="K1129" s="22" t="s">
        <v>2173</v>
      </c>
      <c r="L1129" s="22" t="s">
        <v>2173</v>
      </c>
      <c r="M1129" s="3" t="s">
        <v>2173</v>
      </c>
      <c r="N1129" s="3" t="s">
        <v>1112</v>
      </c>
      <c r="O1129" s="3">
        <f t="shared" si="63"/>
        <v>99.86999999999999</v>
      </c>
      <c r="T1129" s="3"/>
      <c r="U1129" s="3"/>
    </row>
    <row r="1130" spans="1:21" x14ac:dyDescent="0.15">
      <c r="A1130">
        <f t="shared" si="64"/>
        <v>68</v>
      </c>
      <c r="B1130" s="17" t="s">
        <v>556</v>
      </c>
      <c r="C1130">
        <v>99.9</v>
      </c>
      <c r="D1130">
        <v>0.03</v>
      </c>
      <c r="E1130" s="3" t="s">
        <v>2173</v>
      </c>
      <c r="F1130" s="3" t="s">
        <v>2173</v>
      </c>
      <c r="G1130" s="3" t="s">
        <v>2173</v>
      </c>
      <c r="H1130" s="3" t="s">
        <v>2173</v>
      </c>
      <c r="I1130" s="22" t="s">
        <v>2173</v>
      </c>
      <c r="J1130" s="22" t="s">
        <v>2173</v>
      </c>
      <c r="K1130" s="22">
        <v>7.0000000000000007E-2</v>
      </c>
      <c r="L1130" s="22" t="s">
        <v>2173</v>
      </c>
      <c r="M1130" s="3" t="s">
        <v>2173</v>
      </c>
      <c r="N1130" s="3" t="s">
        <v>1112</v>
      </c>
      <c r="O1130" s="3">
        <f t="shared" si="63"/>
        <v>100</v>
      </c>
      <c r="T1130" s="3"/>
      <c r="U1130" s="3"/>
    </row>
    <row r="1131" spans="1:21" x14ac:dyDescent="0.15">
      <c r="A1131">
        <f t="shared" si="64"/>
        <v>69</v>
      </c>
      <c r="B1131" s="17" t="s">
        <v>557</v>
      </c>
      <c r="C1131" s="15">
        <v>99.85</v>
      </c>
      <c r="D1131" s="15">
        <v>0.13</v>
      </c>
      <c r="E1131" s="3" t="s">
        <v>1111</v>
      </c>
      <c r="F1131" s="3" t="s">
        <v>2173</v>
      </c>
      <c r="G1131" s="3" t="s">
        <v>1111</v>
      </c>
      <c r="H1131" s="14" t="s">
        <v>1111</v>
      </c>
      <c r="I1131" s="22" t="s">
        <v>1111</v>
      </c>
      <c r="J1131" s="22" t="s">
        <v>1111</v>
      </c>
      <c r="K1131" s="24">
        <v>0.02</v>
      </c>
      <c r="L1131" s="22" t="s">
        <v>2173</v>
      </c>
      <c r="M1131" s="3" t="s">
        <v>2173</v>
      </c>
      <c r="N1131" s="3" t="s">
        <v>1112</v>
      </c>
      <c r="O1131" s="3">
        <f t="shared" si="63"/>
        <v>99.999999999999986</v>
      </c>
      <c r="T1131" s="3"/>
      <c r="U1131" s="3"/>
    </row>
    <row r="1132" spans="1:21" x14ac:dyDescent="0.15">
      <c r="A1132">
        <f t="shared" si="64"/>
        <v>70</v>
      </c>
      <c r="B1132" s="17" t="s">
        <v>558</v>
      </c>
      <c r="C1132" s="3">
        <v>99.84</v>
      </c>
      <c r="D1132" s="3">
        <v>0.05</v>
      </c>
      <c r="E1132" s="3" t="s">
        <v>2173</v>
      </c>
      <c r="F1132" s="3" t="s">
        <v>1111</v>
      </c>
      <c r="G1132" s="3" t="s">
        <v>2173</v>
      </c>
      <c r="H1132" s="3">
        <v>0.05</v>
      </c>
      <c r="I1132" s="22" t="s">
        <v>2173</v>
      </c>
      <c r="J1132" s="22" t="s">
        <v>2173</v>
      </c>
      <c r="K1132" s="22">
        <v>0.06</v>
      </c>
      <c r="L1132" s="22" t="s">
        <v>2173</v>
      </c>
      <c r="M1132" s="3" t="s">
        <v>2173</v>
      </c>
      <c r="N1132" s="3" t="s">
        <v>1112</v>
      </c>
      <c r="O1132" s="3">
        <f t="shared" si="63"/>
        <v>100</v>
      </c>
      <c r="T1132" s="3"/>
      <c r="U1132" s="3"/>
    </row>
    <row r="1133" spans="1:21" x14ac:dyDescent="0.15">
      <c r="A1133">
        <f t="shared" si="64"/>
        <v>71</v>
      </c>
      <c r="B1133" s="17" t="s">
        <v>559</v>
      </c>
      <c r="C1133" s="3">
        <v>95.25</v>
      </c>
      <c r="D1133" s="3">
        <v>0.42</v>
      </c>
      <c r="E1133" s="3">
        <v>3.21</v>
      </c>
      <c r="F1133" s="3">
        <v>0.1</v>
      </c>
      <c r="G1133" s="3" t="s">
        <v>2173</v>
      </c>
      <c r="H1133" s="3" t="s">
        <v>2173</v>
      </c>
      <c r="I1133" s="22" t="s">
        <v>2173</v>
      </c>
      <c r="J1133" s="22" t="s">
        <v>1111</v>
      </c>
      <c r="K1133" s="22">
        <v>1.02</v>
      </c>
      <c r="L1133" s="22" t="s">
        <v>2173</v>
      </c>
      <c r="M1133" s="3" t="s">
        <v>2173</v>
      </c>
      <c r="N1133" s="3" t="s">
        <v>1112</v>
      </c>
      <c r="O1133" s="3">
        <f t="shared" si="63"/>
        <v>99.999999999999986</v>
      </c>
      <c r="T1133" s="3"/>
      <c r="U1133" s="3"/>
    </row>
    <row r="1134" spans="1:21" x14ac:dyDescent="0.15">
      <c r="A1134">
        <f t="shared" si="64"/>
        <v>72</v>
      </c>
      <c r="B1134" s="17" t="s">
        <v>560</v>
      </c>
      <c r="C1134" s="3">
        <v>97.64</v>
      </c>
      <c r="D1134" s="3">
        <v>1.01</v>
      </c>
      <c r="E1134" s="3">
        <v>0.56999999999999995</v>
      </c>
      <c r="F1134" s="3" t="s">
        <v>1111</v>
      </c>
      <c r="G1134" s="3" t="s">
        <v>2173</v>
      </c>
      <c r="H1134" s="3" t="s">
        <v>1111</v>
      </c>
      <c r="I1134" s="22" t="s">
        <v>1111</v>
      </c>
      <c r="J1134" s="22" t="s">
        <v>2173</v>
      </c>
      <c r="K1134" s="22">
        <v>0.78</v>
      </c>
      <c r="L1134" s="22" t="s">
        <v>2173</v>
      </c>
      <c r="M1134" s="3" t="s">
        <v>2173</v>
      </c>
      <c r="N1134" s="3" t="s">
        <v>1112</v>
      </c>
      <c r="O1134" s="3">
        <f t="shared" si="63"/>
        <v>100</v>
      </c>
      <c r="T1134" s="3"/>
      <c r="U1134" s="3"/>
    </row>
    <row r="1135" spans="1:21" x14ac:dyDescent="0.15">
      <c r="A1135">
        <f t="shared" si="64"/>
        <v>73</v>
      </c>
      <c r="B1135" s="17" t="s">
        <v>561</v>
      </c>
      <c r="C1135" s="3">
        <v>98.6</v>
      </c>
      <c r="D1135" s="3">
        <v>1</v>
      </c>
      <c r="E1135" s="3" t="s">
        <v>2173</v>
      </c>
      <c r="F1135" s="3">
        <v>0.4</v>
      </c>
      <c r="G1135" s="3" t="s">
        <v>2173</v>
      </c>
      <c r="H1135" s="3" t="s">
        <v>1111</v>
      </c>
      <c r="I1135" s="22" t="s">
        <v>2173</v>
      </c>
      <c r="J1135" s="22" t="s">
        <v>2173</v>
      </c>
      <c r="K1135" s="22" t="s">
        <v>2173</v>
      </c>
      <c r="L1135" s="22" t="s">
        <v>2173</v>
      </c>
      <c r="M1135" s="3" t="s">
        <v>2173</v>
      </c>
      <c r="N1135" s="3" t="s">
        <v>1112</v>
      </c>
      <c r="O1135" s="3">
        <f t="shared" si="63"/>
        <v>100</v>
      </c>
      <c r="T1135" s="3"/>
      <c r="U1135" s="3"/>
    </row>
    <row r="1136" spans="1:21" x14ac:dyDescent="0.15">
      <c r="A1136">
        <f t="shared" si="64"/>
        <v>74</v>
      </c>
      <c r="B1136" s="17" t="s">
        <v>566</v>
      </c>
      <c r="C1136" s="21">
        <v>99.88</v>
      </c>
      <c r="D1136">
        <v>0.22</v>
      </c>
      <c r="E1136" s="3" t="s">
        <v>2173</v>
      </c>
      <c r="F1136" s="14" t="s">
        <v>1111</v>
      </c>
      <c r="G1136" s="3" t="s">
        <v>2173</v>
      </c>
      <c r="H1136" s="14" t="s">
        <v>1111</v>
      </c>
      <c r="I1136" s="22" t="s">
        <v>2173</v>
      </c>
      <c r="J1136" s="25" t="s">
        <v>1111</v>
      </c>
      <c r="K1136" s="25" t="s">
        <v>1111</v>
      </c>
      <c r="L1136" s="22" t="s">
        <v>2173</v>
      </c>
      <c r="M1136" s="3" t="s">
        <v>2173</v>
      </c>
      <c r="N1136" s="3" t="s">
        <v>1112</v>
      </c>
      <c r="O1136" s="3">
        <f t="shared" si="63"/>
        <v>100.1</v>
      </c>
      <c r="T1136" s="3"/>
      <c r="U1136" s="3"/>
    </row>
    <row r="1137" spans="1:21" x14ac:dyDescent="0.15">
      <c r="A1137">
        <f t="shared" si="64"/>
        <v>75</v>
      </c>
      <c r="B1137" s="17" t="s">
        <v>564</v>
      </c>
      <c r="C1137" s="3">
        <v>98.13</v>
      </c>
      <c r="D1137" s="3">
        <v>0.42</v>
      </c>
      <c r="E1137" s="3">
        <v>0.42</v>
      </c>
      <c r="F1137" s="3">
        <v>0.2</v>
      </c>
      <c r="G1137" s="14" t="s">
        <v>1111</v>
      </c>
      <c r="H1137" s="14" t="s">
        <v>1111</v>
      </c>
      <c r="I1137" s="25" t="s">
        <v>1111</v>
      </c>
      <c r="J1137" s="22" t="s">
        <v>2173</v>
      </c>
      <c r="K1137" s="22">
        <v>0.83</v>
      </c>
      <c r="L1137" s="25" t="s">
        <v>1111</v>
      </c>
      <c r="M1137" s="3" t="s">
        <v>2173</v>
      </c>
      <c r="N1137" s="3" t="s">
        <v>1112</v>
      </c>
      <c r="O1137" s="3">
        <f t="shared" si="63"/>
        <v>100</v>
      </c>
      <c r="T1137" s="3"/>
      <c r="U1137" s="3"/>
    </row>
    <row r="1138" spans="1:21" x14ac:dyDescent="0.15">
      <c r="A1138">
        <f t="shared" si="64"/>
        <v>76</v>
      </c>
      <c r="B1138" s="17" t="s">
        <v>565</v>
      </c>
      <c r="C1138" s="3">
        <v>99.76</v>
      </c>
      <c r="D1138" s="3">
        <v>0.05</v>
      </c>
      <c r="E1138" s="3" t="s">
        <v>2173</v>
      </c>
      <c r="F1138" s="3">
        <v>0.04</v>
      </c>
      <c r="G1138" s="14" t="s">
        <v>1111</v>
      </c>
      <c r="H1138" s="3">
        <v>0.1</v>
      </c>
      <c r="I1138" s="25" t="s">
        <v>1111</v>
      </c>
      <c r="J1138" s="22" t="s">
        <v>2173</v>
      </c>
      <c r="K1138" s="22">
        <v>0.05</v>
      </c>
      <c r="L1138" s="22" t="s">
        <v>2173</v>
      </c>
      <c r="M1138" s="3" t="s">
        <v>2173</v>
      </c>
      <c r="N1138" s="3" t="s">
        <v>1112</v>
      </c>
      <c r="O1138" s="3">
        <f t="shared" si="63"/>
        <v>100</v>
      </c>
      <c r="T1138" s="3"/>
      <c r="U1138" s="3"/>
    </row>
    <row r="1139" spans="1:21" x14ac:dyDescent="0.15">
      <c r="A1139" s="13" t="s">
        <v>563</v>
      </c>
      <c r="I1139" s="22"/>
      <c r="J1139" s="22"/>
      <c r="K1139" s="22"/>
      <c r="L1139" s="22"/>
      <c r="T1139" s="3"/>
      <c r="U1139" s="3"/>
    </row>
    <row r="1140" spans="1:21" ht="14" x14ac:dyDescent="0.15">
      <c r="A1140">
        <f>A1138+1</f>
        <v>77</v>
      </c>
      <c r="B1140" s="17" t="s">
        <v>567</v>
      </c>
      <c r="C1140" s="21">
        <v>0.5</v>
      </c>
      <c r="D1140" s="21">
        <v>99.4</v>
      </c>
      <c r="E1140" s="3" t="s">
        <v>2173</v>
      </c>
      <c r="F1140">
        <v>0.1</v>
      </c>
      <c r="G1140" s="3" t="s">
        <v>2173</v>
      </c>
      <c r="H1140" s="15" t="s">
        <v>1111</v>
      </c>
      <c r="I1140" s="24" t="s">
        <v>1111</v>
      </c>
      <c r="J1140" s="22" t="s">
        <v>2173</v>
      </c>
      <c r="K1140" s="22" t="s">
        <v>2173</v>
      </c>
      <c r="L1140" s="22" t="s">
        <v>2173</v>
      </c>
      <c r="M1140" s="3" t="s">
        <v>2173</v>
      </c>
      <c r="N1140" s="3" t="s">
        <v>1112</v>
      </c>
      <c r="O1140" s="3">
        <f t="shared" si="63"/>
        <v>100</v>
      </c>
      <c r="T1140" s="3"/>
      <c r="U1140" s="3"/>
    </row>
    <row r="1141" spans="1:21" x14ac:dyDescent="0.15">
      <c r="A1141">
        <f t="shared" ref="A1141:A1146" si="65">A1140+1</f>
        <v>78</v>
      </c>
      <c r="B1141" s="17" t="s">
        <v>568</v>
      </c>
      <c r="C1141" s="3">
        <v>0.61</v>
      </c>
      <c r="D1141" s="3">
        <v>86.01</v>
      </c>
      <c r="E1141" s="3" t="s">
        <v>2173</v>
      </c>
      <c r="F1141" s="3">
        <v>12.9</v>
      </c>
      <c r="G1141" s="3" t="s">
        <v>2173</v>
      </c>
      <c r="H1141" s="3">
        <v>0.23</v>
      </c>
      <c r="I1141" s="22">
        <v>0.25</v>
      </c>
      <c r="J1141" s="22" t="s">
        <v>2173</v>
      </c>
      <c r="K1141" s="22" t="s">
        <v>2173</v>
      </c>
      <c r="L1141" s="22" t="s">
        <v>2173</v>
      </c>
      <c r="M1141" s="3" t="s">
        <v>2173</v>
      </c>
      <c r="N1141" s="3" t="s">
        <v>1112</v>
      </c>
      <c r="O1141" s="3">
        <f t="shared" si="63"/>
        <v>100.00000000000001</v>
      </c>
      <c r="T1141" s="3"/>
      <c r="U1141" s="3"/>
    </row>
    <row r="1142" spans="1:21" x14ac:dyDescent="0.15">
      <c r="A1142">
        <f t="shared" si="65"/>
        <v>79</v>
      </c>
      <c r="B1142" s="17" t="s">
        <v>569</v>
      </c>
      <c r="C1142">
        <v>0.72</v>
      </c>
      <c r="D1142">
        <v>99.01</v>
      </c>
      <c r="E1142" s="3" t="s">
        <v>2173</v>
      </c>
      <c r="F1142" s="3" t="s">
        <v>1111</v>
      </c>
      <c r="G1142" s="3" t="s">
        <v>2173</v>
      </c>
      <c r="H1142" s="3">
        <v>0.27</v>
      </c>
      <c r="I1142" s="22" t="s">
        <v>2173</v>
      </c>
      <c r="J1142" s="22" t="s">
        <v>2173</v>
      </c>
      <c r="K1142" s="22" t="s">
        <v>2173</v>
      </c>
      <c r="L1142" s="22" t="s">
        <v>2173</v>
      </c>
      <c r="M1142" s="3" t="s">
        <v>2173</v>
      </c>
      <c r="N1142" s="3" t="s">
        <v>1112</v>
      </c>
      <c r="O1142" s="3">
        <f t="shared" si="63"/>
        <v>100</v>
      </c>
      <c r="T1142" s="3"/>
      <c r="U1142" s="3"/>
    </row>
    <row r="1143" spans="1:21" x14ac:dyDescent="0.15">
      <c r="A1143">
        <f t="shared" si="65"/>
        <v>80</v>
      </c>
      <c r="B1143" s="17" t="s">
        <v>570</v>
      </c>
      <c r="C1143">
        <v>0.4</v>
      </c>
      <c r="D1143">
        <v>99.55</v>
      </c>
      <c r="E1143" s="3" t="s">
        <v>2173</v>
      </c>
      <c r="F1143" s="3" t="s">
        <v>1111</v>
      </c>
      <c r="G1143" s="3" t="s">
        <v>2173</v>
      </c>
      <c r="H1143" s="3">
        <v>0.05</v>
      </c>
      <c r="I1143" s="22" t="s">
        <v>2173</v>
      </c>
      <c r="J1143" s="22" t="s">
        <v>2173</v>
      </c>
      <c r="K1143" s="22" t="s">
        <v>2173</v>
      </c>
      <c r="L1143" s="22" t="s">
        <v>2173</v>
      </c>
      <c r="M1143" s="3" t="s">
        <v>2173</v>
      </c>
      <c r="N1143" s="3" t="s">
        <v>1112</v>
      </c>
      <c r="O1143" s="3">
        <f t="shared" si="63"/>
        <v>100</v>
      </c>
      <c r="T1143" s="3"/>
      <c r="U1143" s="3"/>
    </row>
    <row r="1144" spans="1:21" x14ac:dyDescent="0.15">
      <c r="A1144">
        <f t="shared" si="65"/>
        <v>81</v>
      </c>
      <c r="B1144" s="17" t="s">
        <v>571</v>
      </c>
      <c r="C1144">
        <v>0.2</v>
      </c>
      <c r="D1144">
        <v>99.8</v>
      </c>
      <c r="E1144" s="3" t="s">
        <v>2173</v>
      </c>
      <c r="F1144" s="3" t="s">
        <v>1111</v>
      </c>
      <c r="G1144" s="3" t="s">
        <v>2173</v>
      </c>
      <c r="H1144" s="3" t="s">
        <v>1111</v>
      </c>
      <c r="I1144" s="22" t="s">
        <v>1111</v>
      </c>
      <c r="J1144" s="22" t="s">
        <v>2173</v>
      </c>
      <c r="K1144" s="22" t="s">
        <v>2173</v>
      </c>
      <c r="L1144" s="22" t="s">
        <v>2173</v>
      </c>
      <c r="M1144" s="3" t="s">
        <v>2173</v>
      </c>
      <c r="N1144" s="3" t="s">
        <v>1112</v>
      </c>
      <c r="O1144" s="3">
        <f t="shared" si="63"/>
        <v>100</v>
      </c>
      <c r="T1144" s="3"/>
      <c r="U1144" s="3"/>
    </row>
    <row r="1145" spans="1:21" x14ac:dyDescent="0.15">
      <c r="A1145">
        <f t="shared" si="65"/>
        <v>82</v>
      </c>
      <c r="B1145" s="17" t="s">
        <v>572</v>
      </c>
      <c r="C1145">
        <v>1.2</v>
      </c>
      <c r="D1145">
        <v>98.4</v>
      </c>
      <c r="E1145" s="3" t="s">
        <v>2173</v>
      </c>
      <c r="F1145" s="3" t="s">
        <v>1111</v>
      </c>
      <c r="G1145" s="3" t="s">
        <v>2173</v>
      </c>
      <c r="H1145" s="3" t="s">
        <v>1111</v>
      </c>
      <c r="I1145" s="22">
        <v>0.4</v>
      </c>
      <c r="J1145" s="22" t="s">
        <v>2173</v>
      </c>
      <c r="K1145" s="22" t="s">
        <v>2173</v>
      </c>
      <c r="L1145" s="22" t="s">
        <v>2173</v>
      </c>
      <c r="M1145" s="3" t="s">
        <v>2173</v>
      </c>
      <c r="N1145" s="3" t="s">
        <v>1112</v>
      </c>
      <c r="O1145" s="3">
        <f t="shared" si="63"/>
        <v>100.00000000000001</v>
      </c>
      <c r="T1145" s="3"/>
      <c r="U1145" s="3"/>
    </row>
    <row r="1146" spans="1:21" x14ac:dyDescent="0.15">
      <c r="A1146">
        <f t="shared" si="65"/>
        <v>83</v>
      </c>
      <c r="B1146" s="17" t="s">
        <v>573</v>
      </c>
      <c r="C1146">
        <v>0.97</v>
      </c>
      <c r="D1146">
        <v>97.41</v>
      </c>
      <c r="E1146" s="3" t="s">
        <v>2173</v>
      </c>
      <c r="F1146">
        <v>1.3</v>
      </c>
      <c r="G1146" s="3" t="s">
        <v>2173</v>
      </c>
      <c r="H1146" s="3" t="s">
        <v>1111</v>
      </c>
      <c r="I1146" s="22">
        <v>0.32</v>
      </c>
      <c r="J1146" s="22" t="s">
        <v>1111</v>
      </c>
      <c r="K1146" s="22" t="s">
        <v>2173</v>
      </c>
      <c r="L1146" s="22" t="s">
        <v>2173</v>
      </c>
      <c r="M1146" s="3" t="s">
        <v>2173</v>
      </c>
      <c r="N1146" s="3" t="s">
        <v>1112</v>
      </c>
      <c r="O1146" s="3">
        <f t="shared" si="63"/>
        <v>99.999999999999986</v>
      </c>
      <c r="T1146" s="3"/>
      <c r="U1146" s="3"/>
    </row>
    <row r="1147" spans="1:21" x14ac:dyDescent="0.15">
      <c r="C1147"/>
      <c r="I1147" s="22"/>
      <c r="J1147" s="22"/>
      <c r="K1147" s="22"/>
      <c r="L1147" s="22"/>
      <c r="T1147" s="3"/>
      <c r="U1147" s="3"/>
    </row>
    <row r="1148" spans="1:21" x14ac:dyDescent="0.15">
      <c r="A1148" s="1" t="s">
        <v>574</v>
      </c>
      <c r="C1148"/>
      <c r="I1148" s="22"/>
      <c r="J1148" s="22"/>
      <c r="K1148" s="22"/>
      <c r="L1148" s="22"/>
      <c r="T1148" s="3"/>
      <c r="U1148" s="3"/>
    </row>
    <row r="1149" spans="1:21" x14ac:dyDescent="0.15">
      <c r="A1149">
        <v>1</v>
      </c>
      <c r="B1149" s="17" t="s">
        <v>575</v>
      </c>
      <c r="C1149" s="3">
        <v>63.94</v>
      </c>
      <c r="D1149" s="3">
        <v>2.29</v>
      </c>
      <c r="E1149" s="3">
        <v>26.24</v>
      </c>
      <c r="F1149" s="3">
        <v>6.02</v>
      </c>
      <c r="G1149" s="3" t="s">
        <v>2173</v>
      </c>
      <c r="H1149" s="3">
        <v>1.35</v>
      </c>
      <c r="I1149" s="22" t="s">
        <v>2173</v>
      </c>
      <c r="J1149" s="22" t="s">
        <v>2173</v>
      </c>
      <c r="K1149" s="22" t="s">
        <v>2173</v>
      </c>
      <c r="L1149" s="22" t="s">
        <v>1111</v>
      </c>
      <c r="M1149" s="3" t="s">
        <v>2173</v>
      </c>
      <c r="N1149" s="14" t="s">
        <v>3075</v>
      </c>
      <c r="O1149" s="3">
        <f t="shared" ref="O1149:O1200" si="66">SUM(C1149:M1149)</f>
        <v>99.839999999999989</v>
      </c>
      <c r="R1149" t="s">
        <v>2964</v>
      </c>
      <c r="T1149" s="3"/>
      <c r="U1149" s="3"/>
    </row>
    <row r="1150" spans="1:21" x14ac:dyDescent="0.15">
      <c r="A1150">
        <f>A1149+1</f>
        <v>2</v>
      </c>
      <c r="B1150" s="17" t="s">
        <v>576</v>
      </c>
      <c r="C1150" s="3">
        <v>60.97</v>
      </c>
      <c r="D1150" s="3">
        <v>0.05</v>
      </c>
      <c r="E1150" s="3">
        <v>35.049999999999997</v>
      </c>
      <c r="F1150" s="3">
        <v>1.56</v>
      </c>
      <c r="G1150" s="14" t="s">
        <v>704</v>
      </c>
      <c r="H1150" s="3">
        <v>2.37</v>
      </c>
      <c r="I1150" s="22" t="s">
        <v>2173</v>
      </c>
      <c r="J1150" s="22" t="s">
        <v>2173</v>
      </c>
      <c r="K1150" s="22" t="s">
        <v>2173</v>
      </c>
      <c r="L1150" s="22" t="s">
        <v>1111</v>
      </c>
      <c r="M1150" s="3" t="s">
        <v>2173</v>
      </c>
      <c r="N1150" s="14" t="s">
        <v>3075</v>
      </c>
      <c r="O1150" s="3">
        <f t="shared" si="66"/>
        <v>100</v>
      </c>
      <c r="R1150" t="s">
        <v>2965</v>
      </c>
      <c r="T1150" s="3"/>
      <c r="U1150" s="3"/>
    </row>
    <row r="1151" spans="1:21" x14ac:dyDescent="0.15">
      <c r="A1151">
        <f t="shared" ref="A1151:A1189" si="67">A1150+1</f>
        <v>3</v>
      </c>
      <c r="B1151" s="17" t="s">
        <v>576</v>
      </c>
      <c r="C1151" s="3">
        <v>55.53</v>
      </c>
      <c r="D1151" s="3">
        <v>0.33</v>
      </c>
      <c r="E1151" s="3">
        <v>32.74</v>
      </c>
      <c r="F1151" s="3">
        <v>1.03</v>
      </c>
      <c r="G1151" s="3" t="s">
        <v>2173</v>
      </c>
      <c r="H1151" s="3">
        <v>2.38</v>
      </c>
      <c r="I1151" s="22">
        <v>3.21</v>
      </c>
      <c r="J1151" s="22">
        <v>3.44</v>
      </c>
      <c r="K1151" s="22">
        <v>0.54</v>
      </c>
      <c r="L1151" s="22" t="s">
        <v>2173</v>
      </c>
      <c r="M1151" s="3" t="s">
        <v>2173</v>
      </c>
      <c r="N1151" s="14" t="s">
        <v>3075</v>
      </c>
      <c r="O1151" s="3">
        <f t="shared" si="66"/>
        <v>99.199999999999989</v>
      </c>
      <c r="R1151" t="s">
        <v>2966</v>
      </c>
      <c r="T1151" s="3"/>
      <c r="U1151" s="3"/>
    </row>
    <row r="1152" spans="1:21" x14ac:dyDescent="0.15">
      <c r="A1152">
        <f t="shared" si="67"/>
        <v>4</v>
      </c>
      <c r="B1152" s="17" t="s">
        <v>576</v>
      </c>
      <c r="C1152" s="3">
        <v>59.14</v>
      </c>
      <c r="D1152" s="3">
        <v>2.71</v>
      </c>
      <c r="E1152" s="3">
        <v>29.62</v>
      </c>
      <c r="F1152" s="3">
        <v>3.4</v>
      </c>
      <c r="G1152" s="3" t="s">
        <v>1111</v>
      </c>
      <c r="H1152" s="3">
        <v>4.83</v>
      </c>
      <c r="I1152" s="22" t="s">
        <v>2173</v>
      </c>
      <c r="J1152" s="22" t="s">
        <v>2173</v>
      </c>
      <c r="K1152" s="22">
        <v>0.17</v>
      </c>
      <c r="L1152" s="22" t="s">
        <v>1111</v>
      </c>
      <c r="M1152" s="3" t="s">
        <v>2173</v>
      </c>
      <c r="N1152" s="14" t="s">
        <v>3075</v>
      </c>
      <c r="O1152" s="3">
        <f t="shared" si="66"/>
        <v>99.87</v>
      </c>
      <c r="R1152" t="s">
        <v>2967</v>
      </c>
      <c r="T1152" s="3"/>
      <c r="U1152" s="3"/>
    </row>
    <row r="1153" spans="1:21" x14ac:dyDescent="0.15">
      <c r="A1153">
        <f t="shared" si="67"/>
        <v>5</v>
      </c>
      <c r="B1153" s="17" t="s">
        <v>576</v>
      </c>
      <c r="C1153" s="3">
        <v>59.98</v>
      </c>
      <c r="D1153" s="3">
        <v>1.2</v>
      </c>
      <c r="E1153" s="3">
        <v>32.11</v>
      </c>
      <c r="F1153" s="3">
        <v>3.98</v>
      </c>
      <c r="G1153" s="3">
        <v>7.0000000000000007E-2</v>
      </c>
      <c r="H1153" s="3">
        <v>2.1</v>
      </c>
      <c r="I1153" s="22" t="s">
        <v>2173</v>
      </c>
      <c r="J1153" s="22" t="s">
        <v>1111</v>
      </c>
      <c r="K1153" s="22">
        <v>0.55000000000000004</v>
      </c>
      <c r="L1153" s="22" t="s">
        <v>2173</v>
      </c>
      <c r="M1153" s="3" t="s">
        <v>2173</v>
      </c>
      <c r="N1153" s="14" t="s">
        <v>3075</v>
      </c>
      <c r="O1153" s="3">
        <f t="shared" si="66"/>
        <v>99.989999999999981</v>
      </c>
      <c r="R1153" t="s">
        <v>2968</v>
      </c>
      <c r="T1153" s="3"/>
      <c r="U1153" s="3"/>
    </row>
    <row r="1154" spans="1:21" x14ac:dyDescent="0.15">
      <c r="A1154">
        <f t="shared" si="67"/>
        <v>6</v>
      </c>
      <c r="B1154" s="17" t="s">
        <v>576</v>
      </c>
      <c r="C1154" s="3">
        <v>60.19</v>
      </c>
      <c r="D1154" s="3">
        <v>1.81</v>
      </c>
      <c r="E1154" s="3">
        <v>31.57</v>
      </c>
      <c r="F1154" s="3">
        <v>5.83</v>
      </c>
      <c r="G1154" s="3" t="s">
        <v>2173</v>
      </c>
      <c r="H1154" s="3">
        <v>1.34</v>
      </c>
      <c r="I1154" s="22" t="s">
        <v>2173</v>
      </c>
      <c r="J1154" s="22" t="s">
        <v>2173</v>
      </c>
      <c r="K1154" s="22" t="s">
        <v>2173</v>
      </c>
      <c r="L1154" s="22" t="s">
        <v>2173</v>
      </c>
      <c r="M1154" s="3" t="s">
        <v>2173</v>
      </c>
      <c r="N1154" s="14" t="s">
        <v>3075</v>
      </c>
      <c r="O1154" s="3">
        <f t="shared" si="66"/>
        <v>100.74</v>
      </c>
      <c r="R1154" t="s">
        <v>2969</v>
      </c>
      <c r="T1154" s="3"/>
      <c r="U1154" s="3"/>
    </row>
    <row r="1155" spans="1:21" x14ac:dyDescent="0.15">
      <c r="A1155">
        <f t="shared" si="67"/>
        <v>7</v>
      </c>
      <c r="B1155" s="17" t="s">
        <v>577</v>
      </c>
      <c r="C1155" s="3">
        <v>59.88</v>
      </c>
      <c r="D1155" s="3">
        <v>7.9</v>
      </c>
      <c r="E1155" s="3">
        <v>0.59</v>
      </c>
      <c r="F1155" s="3">
        <v>31.42</v>
      </c>
      <c r="G1155" s="14" t="s">
        <v>704</v>
      </c>
      <c r="H1155" s="3">
        <v>0.35</v>
      </c>
      <c r="I1155" s="22" t="s">
        <v>1111</v>
      </c>
      <c r="J1155" s="22" t="s">
        <v>1111</v>
      </c>
      <c r="K1155" s="22">
        <v>0.18</v>
      </c>
      <c r="L1155" s="22" t="s">
        <v>2173</v>
      </c>
      <c r="M1155" s="3" t="s">
        <v>2173</v>
      </c>
      <c r="N1155" s="14" t="s">
        <v>3075</v>
      </c>
      <c r="O1155" s="3">
        <f t="shared" si="66"/>
        <v>100.32000000000001</v>
      </c>
      <c r="R1155" t="s">
        <v>2970</v>
      </c>
      <c r="T1155" s="3"/>
      <c r="U1155" s="3"/>
    </row>
    <row r="1156" spans="1:21" x14ac:dyDescent="0.15">
      <c r="A1156">
        <f t="shared" si="67"/>
        <v>8</v>
      </c>
      <c r="B1156" s="17" t="s">
        <v>578</v>
      </c>
      <c r="C1156" s="3">
        <v>51.2</v>
      </c>
      <c r="D1156" s="3">
        <v>4.8099999999999996</v>
      </c>
      <c r="E1156" s="3" t="s">
        <v>1111</v>
      </c>
      <c r="F1156" s="3">
        <v>42.25</v>
      </c>
      <c r="G1156" s="3">
        <v>0.03</v>
      </c>
      <c r="H1156" s="3">
        <v>1.36</v>
      </c>
      <c r="I1156" s="22" t="s">
        <v>2173</v>
      </c>
      <c r="J1156" s="22" t="s">
        <v>2173</v>
      </c>
      <c r="K1156" s="22" t="s">
        <v>1111</v>
      </c>
      <c r="L1156" s="22">
        <v>0.23</v>
      </c>
      <c r="M1156" s="3" t="s">
        <v>2173</v>
      </c>
      <c r="N1156" s="14" t="s">
        <v>3075</v>
      </c>
      <c r="O1156" s="3">
        <f t="shared" si="66"/>
        <v>99.88000000000001</v>
      </c>
      <c r="R1156" t="s">
        <v>2971</v>
      </c>
      <c r="T1156" s="3"/>
      <c r="U1156" s="3"/>
    </row>
    <row r="1157" spans="1:21" x14ac:dyDescent="0.15">
      <c r="A1157">
        <f t="shared" si="67"/>
        <v>9</v>
      </c>
      <c r="B1157" s="17" t="s">
        <v>3058</v>
      </c>
      <c r="C1157" s="3">
        <v>83.96</v>
      </c>
      <c r="D1157" s="3">
        <v>2.2000000000000002</v>
      </c>
      <c r="E1157" s="3">
        <v>11.23</v>
      </c>
      <c r="F1157" s="3">
        <v>2.11</v>
      </c>
      <c r="G1157" s="3" t="s">
        <v>2173</v>
      </c>
      <c r="H1157" s="14" t="s">
        <v>1111</v>
      </c>
      <c r="I1157" s="22">
        <v>0.4</v>
      </c>
      <c r="J1157" s="22" t="s">
        <v>2173</v>
      </c>
      <c r="K1157" s="22">
        <v>0.1</v>
      </c>
      <c r="L1157" s="22" t="s">
        <v>1111</v>
      </c>
      <c r="M1157" s="3" t="s">
        <v>2173</v>
      </c>
      <c r="N1157" s="3" t="s">
        <v>1112</v>
      </c>
      <c r="O1157" s="3">
        <f t="shared" si="66"/>
        <v>100</v>
      </c>
      <c r="T1157" s="3"/>
      <c r="U1157" s="3"/>
    </row>
    <row r="1158" spans="1:21" x14ac:dyDescent="0.15">
      <c r="A1158">
        <f t="shared" si="67"/>
        <v>10</v>
      </c>
      <c r="B1158" s="17" t="s">
        <v>576</v>
      </c>
      <c r="C1158" s="3">
        <v>76.87</v>
      </c>
      <c r="D1158" s="3">
        <v>2.33</v>
      </c>
      <c r="E1158" s="3">
        <v>18.62</v>
      </c>
      <c r="F1158" s="3">
        <v>2.08</v>
      </c>
      <c r="G1158" s="3" t="s">
        <v>2173</v>
      </c>
      <c r="H1158" s="3">
        <v>0.1</v>
      </c>
      <c r="I1158" s="22" t="s">
        <v>1111</v>
      </c>
      <c r="J1158" s="22" t="s">
        <v>1111</v>
      </c>
      <c r="K1158" s="22" t="s">
        <v>2173</v>
      </c>
      <c r="L1158" s="22" t="s">
        <v>2173</v>
      </c>
      <c r="M1158" s="3" t="s">
        <v>2173</v>
      </c>
      <c r="N1158" s="3" t="s">
        <v>1112</v>
      </c>
      <c r="O1158" s="3">
        <f t="shared" si="66"/>
        <v>100</v>
      </c>
      <c r="T1158" s="3"/>
      <c r="U1158" s="3"/>
    </row>
    <row r="1159" spans="1:21" x14ac:dyDescent="0.15">
      <c r="A1159">
        <f t="shared" si="67"/>
        <v>11</v>
      </c>
      <c r="B1159" s="17" t="s">
        <v>576</v>
      </c>
      <c r="C1159" s="3">
        <v>76.61</v>
      </c>
      <c r="D1159" s="3">
        <v>1.8</v>
      </c>
      <c r="E1159" s="3">
        <v>16.8</v>
      </c>
      <c r="F1159" s="3">
        <v>2.79</v>
      </c>
      <c r="G1159" s="3" t="s">
        <v>2173</v>
      </c>
      <c r="H1159" s="3">
        <v>2</v>
      </c>
      <c r="I1159" s="22" t="s">
        <v>1111</v>
      </c>
      <c r="J1159" s="22" t="s">
        <v>2173</v>
      </c>
      <c r="K1159" s="22" t="s">
        <v>1111</v>
      </c>
      <c r="L1159" s="22" t="s">
        <v>2173</v>
      </c>
      <c r="M1159" s="3" t="s">
        <v>2173</v>
      </c>
      <c r="N1159" s="3" t="s">
        <v>1112</v>
      </c>
      <c r="O1159" s="3">
        <f t="shared" si="66"/>
        <v>100</v>
      </c>
      <c r="T1159" s="3"/>
      <c r="U1159" s="3"/>
    </row>
    <row r="1160" spans="1:21" x14ac:dyDescent="0.15">
      <c r="A1160">
        <f t="shared" si="67"/>
        <v>12</v>
      </c>
      <c r="B1160" s="17" t="s">
        <v>576</v>
      </c>
      <c r="C1160" s="3">
        <v>58.73</v>
      </c>
      <c r="D1160" s="3">
        <v>2.63</v>
      </c>
      <c r="E1160" s="3">
        <v>37.58</v>
      </c>
      <c r="F1160" s="3">
        <v>0.86</v>
      </c>
      <c r="G1160" s="14" t="s">
        <v>1111</v>
      </c>
      <c r="H1160" s="3" t="s">
        <v>523</v>
      </c>
      <c r="I1160" s="22" t="s">
        <v>1111</v>
      </c>
      <c r="J1160" s="22" t="s">
        <v>1111</v>
      </c>
      <c r="K1160" s="22">
        <v>0.2</v>
      </c>
      <c r="L1160" s="22" t="s">
        <v>1111</v>
      </c>
      <c r="M1160" s="3" t="s">
        <v>2173</v>
      </c>
      <c r="N1160" s="3" t="s">
        <v>1112</v>
      </c>
      <c r="O1160" s="3">
        <f t="shared" si="66"/>
        <v>100</v>
      </c>
      <c r="T1160" s="3"/>
      <c r="U1160" s="3"/>
    </row>
    <row r="1161" spans="1:21" x14ac:dyDescent="0.15">
      <c r="A1161">
        <f t="shared" si="67"/>
        <v>13</v>
      </c>
      <c r="B1161" s="17" t="s">
        <v>576</v>
      </c>
      <c r="C1161" s="3">
        <v>87.33</v>
      </c>
      <c r="D1161" s="3">
        <v>2.56</v>
      </c>
      <c r="E1161" s="3">
        <v>7.62</v>
      </c>
      <c r="F1161" s="3">
        <v>0.74</v>
      </c>
      <c r="G1161" s="3" t="s">
        <v>1111</v>
      </c>
      <c r="H1161" s="3">
        <v>0.18</v>
      </c>
      <c r="I1161" s="22">
        <v>0.05</v>
      </c>
      <c r="J1161" s="22">
        <v>0.53</v>
      </c>
      <c r="K1161" s="22" t="s">
        <v>2173</v>
      </c>
      <c r="L1161" s="22" t="s">
        <v>2173</v>
      </c>
      <c r="M1161" s="3" t="s">
        <v>1111</v>
      </c>
      <c r="N1161" s="3" t="s">
        <v>1112</v>
      </c>
      <c r="O1161" s="3">
        <f t="shared" si="66"/>
        <v>99.01</v>
      </c>
      <c r="T1161" s="3"/>
      <c r="U1161" s="3"/>
    </row>
    <row r="1162" spans="1:21" x14ac:dyDescent="0.15">
      <c r="A1162">
        <f t="shared" si="67"/>
        <v>14</v>
      </c>
      <c r="B1162" s="17" t="s">
        <v>576</v>
      </c>
      <c r="C1162" s="3">
        <v>87.29</v>
      </c>
      <c r="D1162" s="3">
        <v>2.1</v>
      </c>
      <c r="E1162" s="3">
        <v>9.52</v>
      </c>
      <c r="F1162" s="3">
        <v>0.42</v>
      </c>
      <c r="G1162" s="3" t="s">
        <v>2173</v>
      </c>
      <c r="H1162" s="3">
        <v>0.37</v>
      </c>
      <c r="I1162" s="22">
        <v>0.2</v>
      </c>
      <c r="J1162" s="22" t="s">
        <v>1111</v>
      </c>
      <c r="K1162" s="22">
        <v>0.1</v>
      </c>
      <c r="L1162" s="22" t="s">
        <v>2173</v>
      </c>
      <c r="M1162" s="3" t="s">
        <v>2173</v>
      </c>
      <c r="N1162" s="14" t="s">
        <v>1112</v>
      </c>
      <c r="O1162" s="3">
        <f t="shared" si="66"/>
        <v>100</v>
      </c>
      <c r="T1162" s="14"/>
      <c r="U1162" s="3"/>
    </row>
    <row r="1163" spans="1:21" x14ac:dyDescent="0.15">
      <c r="A1163">
        <f t="shared" si="67"/>
        <v>15</v>
      </c>
      <c r="B1163" s="17" t="s">
        <v>576</v>
      </c>
      <c r="C1163" s="3">
        <v>75.760000000000005</v>
      </c>
      <c r="D1163" s="3">
        <v>2.5</v>
      </c>
      <c r="E1163" s="3">
        <v>19.100000000000001</v>
      </c>
      <c r="F1163" s="3">
        <v>2.2000000000000002</v>
      </c>
      <c r="G1163" s="3" t="s">
        <v>2173</v>
      </c>
      <c r="H1163" s="3">
        <v>0.34</v>
      </c>
      <c r="I1163" s="22" t="s">
        <v>1111</v>
      </c>
      <c r="J1163" s="22" t="s">
        <v>2173</v>
      </c>
      <c r="K1163" s="22">
        <v>0.1</v>
      </c>
      <c r="L1163" s="22" t="s">
        <v>2173</v>
      </c>
      <c r="M1163" s="3" t="s">
        <v>1111</v>
      </c>
      <c r="N1163" s="3" t="s">
        <v>1112</v>
      </c>
      <c r="O1163" s="3">
        <f t="shared" si="66"/>
        <v>100.00000000000001</v>
      </c>
      <c r="T1163" s="14"/>
      <c r="U1163" s="3"/>
    </row>
    <row r="1164" spans="1:21" x14ac:dyDescent="0.15">
      <c r="A1164">
        <f t="shared" si="67"/>
        <v>16</v>
      </c>
      <c r="B1164" s="17" t="s">
        <v>576</v>
      </c>
      <c r="C1164" s="3">
        <v>54.98</v>
      </c>
      <c r="D1164" s="3">
        <v>0.65</v>
      </c>
      <c r="E1164" s="3">
        <v>40.26</v>
      </c>
      <c r="F1164" s="3">
        <v>0.9</v>
      </c>
      <c r="G1164" s="3" t="s">
        <v>2173</v>
      </c>
      <c r="H1164" s="3">
        <v>2.85</v>
      </c>
      <c r="I1164" s="22" t="s">
        <v>1111</v>
      </c>
      <c r="J1164" s="22" t="s">
        <v>2173</v>
      </c>
      <c r="K1164" s="22">
        <v>0.3</v>
      </c>
      <c r="L1164" s="22">
        <v>0.06</v>
      </c>
      <c r="M1164" s="3" t="s">
        <v>2173</v>
      </c>
      <c r="N1164" s="3" t="s">
        <v>1112</v>
      </c>
      <c r="O1164" s="3">
        <f t="shared" si="66"/>
        <v>99.999999999999986</v>
      </c>
      <c r="T1164" s="14"/>
      <c r="U1164" s="3"/>
    </row>
    <row r="1165" spans="1:21" x14ac:dyDescent="0.15">
      <c r="A1165">
        <f t="shared" si="67"/>
        <v>17</v>
      </c>
      <c r="B1165" s="17" t="s">
        <v>576</v>
      </c>
      <c r="C1165" s="3">
        <v>50.65</v>
      </c>
      <c r="D1165" s="3">
        <v>2.5299999999999998</v>
      </c>
      <c r="E1165" s="3">
        <v>43.37</v>
      </c>
      <c r="F1165" s="3">
        <v>1.77</v>
      </c>
      <c r="G1165" s="3" t="s">
        <v>2173</v>
      </c>
      <c r="H1165" s="3">
        <v>1.86</v>
      </c>
      <c r="I1165" s="22" t="s">
        <v>1111</v>
      </c>
      <c r="J1165" s="22" t="s">
        <v>1111</v>
      </c>
      <c r="K1165" s="22" t="s">
        <v>1111</v>
      </c>
      <c r="L1165" s="22" t="s">
        <v>2173</v>
      </c>
      <c r="M1165" s="3" t="s">
        <v>2173</v>
      </c>
      <c r="N1165" s="3" t="s">
        <v>1112</v>
      </c>
      <c r="O1165" s="3">
        <f t="shared" si="66"/>
        <v>100.17999999999999</v>
      </c>
      <c r="T1165" s="14"/>
      <c r="U1165" s="3"/>
    </row>
    <row r="1166" spans="1:21" x14ac:dyDescent="0.15">
      <c r="A1166">
        <f t="shared" si="67"/>
        <v>18</v>
      </c>
      <c r="B1166" s="17" t="s">
        <v>576</v>
      </c>
      <c r="C1166" s="3">
        <v>67.540000000000006</v>
      </c>
      <c r="D1166" s="3">
        <v>2.8</v>
      </c>
      <c r="E1166" s="3">
        <v>22.9</v>
      </c>
      <c r="F1166" s="3">
        <v>3.8</v>
      </c>
      <c r="G1166" s="3" t="s">
        <v>1111</v>
      </c>
      <c r="H1166" s="3">
        <v>1.3</v>
      </c>
      <c r="I1166" s="22">
        <v>1.22</v>
      </c>
      <c r="J1166" s="22">
        <v>0.13</v>
      </c>
      <c r="K1166" s="22">
        <v>0.41</v>
      </c>
      <c r="L1166" s="22" t="s">
        <v>1111</v>
      </c>
      <c r="M1166" s="3" t="s">
        <v>2173</v>
      </c>
      <c r="N1166" s="3" t="s">
        <v>1112</v>
      </c>
      <c r="O1166" s="3">
        <f t="shared" si="66"/>
        <v>100.1</v>
      </c>
      <c r="T1166" s="14"/>
      <c r="U1166" s="3"/>
    </row>
    <row r="1167" spans="1:21" x14ac:dyDescent="0.15">
      <c r="A1167">
        <f t="shared" si="67"/>
        <v>19</v>
      </c>
      <c r="B1167" s="17" t="s">
        <v>576</v>
      </c>
      <c r="C1167" s="3">
        <v>74.61</v>
      </c>
      <c r="D1167" s="3">
        <v>1.4</v>
      </c>
      <c r="E1167" s="3">
        <v>21.83</v>
      </c>
      <c r="F1167" s="3">
        <v>0.48</v>
      </c>
      <c r="G1167" s="3" t="s">
        <v>2173</v>
      </c>
      <c r="H1167" s="3">
        <v>1.48</v>
      </c>
      <c r="I1167" s="22" t="s">
        <v>1111</v>
      </c>
      <c r="J1167" s="22" t="s">
        <v>2173</v>
      </c>
      <c r="K1167" s="22">
        <v>0.2</v>
      </c>
      <c r="L1167" s="22" t="s">
        <v>1111</v>
      </c>
      <c r="M1167" s="3" t="s">
        <v>2173</v>
      </c>
      <c r="N1167" s="3" t="s">
        <v>1112</v>
      </c>
      <c r="O1167" s="3">
        <f t="shared" si="66"/>
        <v>100.00000000000001</v>
      </c>
      <c r="T1167" s="14"/>
      <c r="U1167" s="3"/>
    </row>
    <row r="1168" spans="1:21" x14ac:dyDescent="0.15">
      <c r="A1168">
        <f t="shared" si="67"/>
        <v>20</v>
      </c>
      <c r="B1168" s="17" t="s">
        <v>576</v>
      </c>
      <c r="C1168" s="3">
        <v>61.08</v>
      </c>
      <c r="D1168" s="3">
        <v>2.7</v>
      </c>
      <c r="E1168" s="3">
        <v>32.9</v>
      </c>
      <c r="F1168" s="3">
        <v>0.8</v>
      </c>
      <c r="G1168" s="3" t="s">
        <v>2173</v>
      </c>
      <c r="H1168" s="3">
        <v>1.77</v>
      </c>
      <c r="I1168" s="22">
        <v>0.42</v>
      </c>
      <c r="J1168" s="22">
        <v>0.21</v>
      </c>
      <c r="K1168" s="22">
        <v>0.12</v>
      </c>
      <c r="L1168" s="22" t="s">
        <v>1111</v>
      </c>
      <c r="M1168" s="3" t="s">
        <v>2173</v>
      </c>
      <c r="N1168" s="3" t="s">
        <v>1112</v>
      </c>
      <c r="O1168" s="3">
        <f t="shared" si="66"/>
        <v>100</v>
      </c>
      <c r="T1168" s="14"/>
      <c r="U1168" s="3"/>
    </row>
    <row r="1169" spans="1:21" x14ac:dyDescent="0.15">
      <c r="A1169">
        <f t="shared" si="67"/>
        <v>21</v>
      </c>
      <c r="B1169" s="17" t="s">
        <v>576</v>
      </c>
      <c r="C1169" s="3">
        <v>56.96</v>
      </c>
      <c r="D1169" s="3">
        <v>0.42</v>
      </c>
      <c r="E1169" s="3">
        <v>36.47</v>
      </c>
      <c r="F1169" s="3">
        <v>2.81</v>
      </c>
      <c r="G1169" s="3" t="s">
        <v>1111</v>
      </c>
      <c r="H1169" s="3">
        <v>3.29</v>
      </c>
      <c r="I1169" s="22">
        <v>0.05</v>
      </c>
      <c r="J1169" s="22" t="s">
        <v>2173</v>
      </c>
      <c r="K1169" s="22" t="s">
        <v>1111</v>
      </c>
      <c r="L1169" s="22" t="s">
        <v>1111</v>
      </c>
      <c r="M1169" s="3" t="s">
        <v>2173</v>
      </c>
      <c r="N1169" s="3" t="s">
        <v>1112</v>
      </c>
      <c r="O1169" s="3">
        <f t="shared" si="66"/>
        <v>100</v>
      </c>
      <c r="T1169" s="14"/>
      <c r="U1169" s="3"/>
    </row>
    <row r="1170" spans="1:21" x14ac:dyDescent="0.15">
      <c r="A1170">
        <f t="shared" si="67"/>
        <v>22</v>
      </c>
      <c r="B1170" s="17" t="s">
        <v>576</v>
      </c>
      <c r="C1170" s="3">
        <v>87.95</v>
      </c>
      <c r="D1170" s="3">
        <v>2.7</v>
      </c>
      <c r="E1170" s="3">
        <v>6.08</v>
      </c>
      <c r="F1170" s="3">
        <v>2.5</v>
      </c>
      <c r="G1170" s="3" t="s">
        <v>2173</v>
      </c>
      <c r="H1170" s="3">
        <v>0.3</v>
      </c>
      <c r="I1170" s="22">
        <v>0.37</v>
      </c>
      <c r="J1170" s="22">
        <v>7.0000000000000007E-2</v>
      </c>
      <c r="K1170" s="22">
        <v>0.1</v>
      </c>
      <c r="L1170" s="22" t="s">
        <v>2173</v>
      </c>
      <c r="M1170" s="3" t="s">
        <v>2173</v>
      </c>
      <c r="N1170" s="3" t="s">
        <v>1112</v>
      </c>
      <c r="O1170" s="3">
        <f t="shared" si="66"/>
        <v>100.07</v>
      </c>
      <c r="T1170" s="3"/>
      <c r="U1170" s="3"/>
    </row>
    <row r="1171" spans="1:21" x14ac:dyDescent="0.15">
      <c r="A1171">
        <f t="shared" si="67"/>
        <v>23</v>
      </c>
      <c r="B1171" s="17" t="s">
        <v>576</v>
      </c>
      <c r="C1171" s="3">
        <v>68.11</v>
      </c>
      <c r="D1171" s="3">
        <v>2.11</v>
      </c>
      <c r="E1171" s="3">
        <v>22.9</v>
      </c>
      <c r="F1171" s="3">
        <v>4.03</v>
      </c>
      <c r="G1171" s="3" t="s">
        <v>2173</v>
      </c>
      <c r="H1171" s="3">
        <v>2.2799999999999998</v>
      </c>
      <c r="I1171" s="22">
        <v>0.5</v>
      </c>
      <c r="J1171" s="22" t="s">
        <v>2173</v>
      </c>
      <c r="K1171" s="22" t="s">
        <v>1111</v>
      </c>
      <c r="L1171" s="25" t="s">
        <v>704</v>
      </c>
      <c r="M1171" s="3" t="s">
        <v>2173</v>
      </c>
      <c r="N1171" s="3" t="s">
        <v>1112</v>
      </c>
      <c r="O1171" s="3">
        <f t="shared" si="66"/>
        <v>99.93</v>
      </c>
      <c r="T1171" s="3"/>
      <c r="U1171" s="3"/>
    </row>
    <row r="1172" spans="1:21" x14ac:dyDescent="0.15">
      <c r="A1172">
        <f t="shared" si="67"/>
        <v>24</v>
      </c>
      <c r="B1172" s="17" t="s">
        <v>576</v>
      </c>
      <c r="C1172" s="3">
        <v>67.05</v>
      </c>
      <c r="D1172" s="3">
        <v>0.42</v>
      </c>
      <c r="E1172" s="3">
        <v>30.65</v>
      </c>
      <c r="F1172" s="3">
        <v>0.08</v>
      </c>
      <c r="G1172" s="3" t="s">
        <v>2173</v>
      </c>
      <c r="H1172" s="3">
        <v>1.8</v>
      </c>
      <c r="I1172" s="22" t="s">
        <v>1111</v>
      </c>
      <c r="J1172" s="22" t="s">
        <v>2173</v>
      </c>
      <c r="K1172" s="22" t="s">
        <v>2173</v>
      </c>
      <c r="L1172" s="22" t="s">
        <v>2173</v>
      </c>
      <c r="M1172" s="3" t="s">
        <v>2173</v>
      </c>
      <c r="N1172" s="3" t="s">
        <v>1112</v>
      </c>
      <c r="O1172" s="3">
        <f t="shared" si="66"/>
        <v>100</v>
      </c>
      <c r="T1172" s="3"/>
      <c r="U1172" s="3"/>
    </row>
    <row r="1173" spans="1:21" x14ac:dyDescent="0.15">
      <c r="A1173">
        <f t="shared" si="67"/>
        <v>25</v>
      </c>
      <c r="B1173" s="17" t="s">
        <v>3059</v>
      </c>
      <c r="C1173" s="3">
        <v>78</v>
      </c>
      <c r="D1173" s="3">
        <v>22</v>
      </c>
      <c r="E1173" s="3" t="s">
        <v>2173</v>
      </c>
      <c r="F1173" s="3" t="s">
        <v>2173</v>
      </c>
      <c r="G1173" s="3" t="s">
        <v>2173</v>
      </c>
      <c r="H1173" s="3" t="s">
        <v>2173</v>
      </c>
      <c r="I1173" s="22" t="s">
        <v>2173</v>
      </c>
      <c r="J1173" s="22" t="s">
        <v>2173</v>
      </c>
      <c r="K1173" s="22" t="s">
        <v>2173</v>
      </c>
      <c r="L1173" s="22" t="s">
        <v>2173</v>
      </c>
      <c r="M1173" s="3" t="s">
        <v>2173</v>
      </c>
      <c r="N1173" s="14" t="s">
        <v>164</v>
      </c>
      <c r="O1173" s="3">
        <f t="shared" si="66"/>
        <v>100</v>
      </c>
      <c r="R1173" s="13" t="s">
        <v>3048</v>
      </c>
      <c r="T1173" s="3"/>
      <c r="U1173" s="3"/>
    </row>
    <row r="1174" spans="1:21" x14ac:dyDescent="0.15">
      <c r="A1174">
        <f t="shared" si="67"/>
        <v>26</v>
      </c>
      <c r="B1174" s="17" t="s">
        <v>3060</v>
      </c>
      <c r="C1174" s="3">
        <v>80</v>
      </c>
      <c r="D1174" s="3">
        <v>20</v>
      </c>
      <c r="E1174" s="3" t="s">
        <v>2173</v>
      </c>
      <c r="F1174" s="3" t="s">
        <v>2173</v>
      </c>
      <c r="G1174" s="3" t="s">
        <v>2173</v>
      </c>
      <c r="H1174" s="3" t="s">
        <v>2173</v>
      </c>
      <c r="I1174" s="22" t="s">
        <v>2173</v>
      </c>
      <c r="J1174" s="22" t="s">
        <v>2173</v>
      </c>
      <c r="K1174" s="22" t="s">
        <v>2173</v>
      </c>
      <c r="L1174" s="22" t="s">
        <v>2173</v>
      </c>
      <c r="M1174" s="3" t="s">
        <v>2173</v>
      </c>
      <c r="N1174" s="3" t="s">
        <v>3072</v>
      </c>
      <c r="O1174" s="3">
        <f t="shared" si="66"/>
        <v>100</v>
      </c>
      <c r="R1174" s="6"/>
      <c r="T1174" s="14"/>
      <c r="U1174" s="3"/>
    </row>
    <row r="1175" spans="1:21" x14ac:dyDescent="0.15">
      <c r="A1175">
        <f>A1174+1</f>
        <v>27</v>
      </c>
      <c r="B1175" s="17" t="s">
        <v>3061</v>
      </c>
      <c r="C1175" s="3">
        <v>71.16</v>
      </c>
      <c r="D1175" s="3" t="s">
        <v>2173</v>
      </c>
      <c r="E1175" s="3">
        <v>27.36</v>
      </c>
      <c r="F1175" s="3" t="s">
        <v>2173</v>
      </c>
      <c r="G1175" s="3" t="s">
        <v>2173</v>
      </c>
      <c r="H1175" s="3">
        <v>1.4</v>
      </c>
      <c r="I1175" s="22" t="s">
        <v>2173</v>
      </c>
      <c r="J1175" s="22" t="s">
        <v>2173</v>
      </c>
      <c r="K1175" s="22" t="s">
        <v>2173</v>
      </c>
      <c r="L1175" s="22" t="s">
        <v>2173</v>
      </c>
      <c r="M1175" s="3" t="s">
        <v>2173</v>
      </c>
      <c r="N1175" s="3" t="s">
        <v>3073</v>
      </c>
      <c r="O1175" s="3">
        <f t="shared" si="66"/>
        <v>99.92</v>
      </c>
      <c r="R1175" t="s">
        <v>323</v>
      </c>
      <c r="S1175" s="8" t="s">
        <v>324</v>
      </c>
      <c r="T1175" s="3"/>
      <c r="U1175" s="3"/>
    </row>
    <row r="1176" spans="1:21" ht="14" x14ac:dyDescent="0.15">
      <c r="A1176">
        <f t="shared" si="67"/>
        <v>28</v>
      </c>
      <c r="B1176" s="17" t="s">
        <v>732</v>
      </c>
      <c r="C1176" s="3">
        <v>80.8</v>
      </c>
      <c r="D1176" s="3" t="s">
        <v>2173</v>
      </c>
      <c r="E1176" s="3" t="s">
        <v>2173</v>
      </c>
      <c r="F1176" s="3">
        <v>9.5</v>
      </c>
      <c r="G1176" s="3" t="s">
        <v>2173</v>
      </c>
      <c r="H1176" s="3" t="s">
        <v>2173</v>
      </c>
      <c r="I1176" s="22">
        <v>8.5</v>
      </c>
      <c r="J1176" s="22" t="s">
        <v>2173</v>
      </c>
      <c r="K1176" s="22" t="s">
        <v>2173</v>
      </c>
      <c r="L1176" s="22" t="s">
        <v>2173</v>
      </c>
      <c r="M1176" s="3" t="s">
        <v>2173</v>
      </c>
      <c r="N1176" s="15" t="s">
        <v>3076</v>
      </c>
      <c r="O1176" s="3">
        <f t="shared" si="66"/>
        <v>98.8</v>
      </c>
      <c r="R1176" s="6"/>
      <c r="T1176" s="3"/>
      <c r="U1176" s="3"/>
    </row>
    <row r="1177" spans="1:21" x14ac:dyDescent="0.15">
      <c r="A1177">
        <f t="shared" si="67"/>
        <v>29</v>
      </c>
      <c r="B1177" s="17" t="s">
        <v>3069</v>
      </c>
      <c r="C1177" s="3">
        <v>79.400000000000006</v>
      </c>
      <c r="D1177" s="3" t="s">
        <v>2173</v>
      </c>
      <c r="E1177" s="3" t="s">
        <v>2173</v>
      </c>
      <c r="F1177" s="3" t="s">
        <v>2173</v>
      </c>
      <c r="G1177" s="3" t="s">
        <v>2173</v>
      </c>
      <c r="H1177" s="3">
        <v>4.58</v>
      </c>
      <c r="I1177" s="22" t="s">
        <v>2197</v>
      </c>
      <c r="J1177" s="22" t="s">
        <v>2173</v>
      </c>
      <c r="K1177" s="22">
        <v>16.02</v>
      </c>
      <c r="L1177" s="22" t="s">
        <v>2173</v>
      </c>
      <c r="M1177" s="3" t="s">
        <v>2173</v>
      </c>
      <c r="N1177" s="14" t="s">
        <v>3077</v>
      </c>
      <c r="O1177" s="3">
        <f t="shared" si="66"/>
        <v>100</v>
      </c>
      <c r="R1177" s="6"/>
      <c r="T1177" s="3"/>
      <c r="U1177" s="3"/>
    </row>
    <row r="1178" spans="1:21" x14ac:dyDescent="0.15">
      <c r="A1178">
        <f t="shared" si="67"/>
        <v>30</v>
      </c>
      <c r="B1178" s="8" t="s">
        <v>3062</v>
      </c>
      <c r="C1178" s="3">
        <v>87.54</v>
      </c>
      <c r="D1178" s="3" t="s">
        <v>2173</v>
      </c>
      <c r="E1178" s="3" t="s">
        <v>2173</v>
      </c>
      <c r="F1178" s="3" t="s">
        <v>2173</v>
      </c>
      <c r="G1178" s="3">
        <v>0.12</v>
      </c>
      <c r="H1178" s="3">
        <v>1.17</v>
      </c>
      <c r="I1178" s="22" t="s">
        <v>2173</v>
      </c>
      <c r="J1178" s="22" t="s">
        <v>2173</v>
      </c>
      <c r="K1178" s="22">
        <v>11.48</v>
      </c>
      <c r="L1178" s="22">
        <v>0.44</v>
      </c>
      <c r="M1178" s="3">
        <v>0.1</v>
      </c>
      <c r="N1178" s="14" t="s">
        <v>3074</v>
      </c>
      <c r="O1178" s="3">
        <f t="shared" si="66"/>
        <v>100.85000000000001</v>
      </c>
      <c r="R1178" s="13" t="s">
        <v>2461</v>
      </c>
      <c r="T1178" s="3"/>
      <c r="U1178" s="3"/>
    </row>
    <row r="1179" spans="1:21" x14ac:dyDescent="0.15">
      <c r="A1179">
        <f t="shared" si="67"/>
        <v>31</v>
      </c>
      <c r="B1179" s="8" t="s">
        <v>3063</v>
      </c>
      <c r="C1179" s="3">
        <v>85.09</v>
      </c>
      <c r="D1179" s="3" t="s">
        <v>2173</v>
      </c>
      <c r="E1179" s="3" t="s">
        <v>2173</v>
      </c>
      <c r="F1179" s="3" t="s">
        <v>2173</v>
      </c>
      <c r="G1179" s="3">
        <v>0.14000000000000001</v>
      </c>
      <c r="H1179" s="3">
        <v>4.08</v>
      </c>
      <c r="I1179" s="22" t="s">
        <v>2173</v>
      </c>
      <c r="J1179" s="22" t="s">
        <v>2173</v>
      </c>
      <c r="K1179" s="22">
        <v>9.49</v>
      </c>
      <c r="L1179" s="22">
        <v>1.1599999999999999</v>
      </c>
      <c r="M1179" s="3">
        <v>0.49</v>
      </c>
      <c r="N1179" s="14" t="s">
        <v>3074</v>
      </c>
      <c r="O1179" s="3">
        <f t="shared" si="66"/>
        <v>100.44999999999999</v>
      </c>
      <c r="R1179" s="13" t="s">
        <v>2463</v>
      </c>
      <c r="T1179" s="3"/>
      <c r="U1179" s="3"/>
    </row>
    <row r="1180" spans="1:21" x14ac:dyDescent="0.15">
      <c r="A1180">
        <f t="shared" si="67"/>
        <v>32</v>
      </c>
      <c r="B1180" s="8" t="s">
        <v>3064</v>
      </c>
      <c r="C1180" s="3">
        <v>98.49</v>
      </c>
      <c r="D1180" s="3" t="s">
        <v>2173</v>
      </c>
      <c r="E1180" s="3" t="s">
        <v>2173</v>
      </c>
      <c r="F1180" s="3" t="s">
        <v>2173</v>
      </c>
      <c r="G1180" s="3">
        <v>0.14000000000000001</v>
      </c>
      <c r="H1180" s="3">
        <v>0.01</v>
      </c>
      <c r="I1180" s="22" t="s">
        <v>2173</v>
      </c>
      <c r="J1180" s="22" t="s">
        <v>2173</v>
      </c>
      <c r="K1180" s="22">
        <v>1.19</v>
      </c>
      <c r="L1180" s="22" t="s">
        <v>2173</v>
      </c>
      <c r="M1180" s="3" t="s">
        <v>2173</v>
      </c>
      <c r="N1180" s="14" t="s">
        <v>3074</v>
      </c>
      <c r="O1180" s="3">
        <f t="shared" si="66"/>
        <v>99.83</v>
      </c>
      <c r="R1180" s="13" t="s">
        <v>2464</v>
      </c>
      <c r="T1180" s="3"/>
      <c r="U1180" s="3"/>
    </row>
    <row r="1181" spans="1:21" x14ac:dyDescent="0.15">
      <c r="A1181">
        <f t="shared" si="67"/>
        <v>33</v>
      </c>
      <c r="B1181" s="17" t="s">
        <v>3070</v>
      </c>
      <c r="C1181" s="3">
        <v>97.79</v>
      </c>
      <c r="D1181" s="3" t="s">
        <v>2173</v>
      </c>
      <c r="E1181" s="3" t="s">
        <v>2173</v>
      </c>
      <c r="F1181" s="3" t="s">
        <v>2173</v>
      </c>
      <c r="G1181" s="11">
        <v>0.75</v>
      </c>
      <c r="H1181" s="3">
        <v>0.21</v>
      </c>
      <c r="I1181" s="22" t="s">
        <v>2173</v>
      </c>
      <c r="J1181" s="22" t="s">
        <v>2173</v>
      </c>
      <c r="K1181" s="22">
        <v>1.35</v>
      </c>
      <c r="L1181" s="22" t="s">
        <v>2173</v>
      </c>
      <c r="M1181" s="3" t="s">
        <v>2173</v>
      </c>
      <c r="N1181" s="14" t="s">
        <v>3074</v>
      </c>
      <c r="O1181" s="3">
        <f t="shared" si="66"/>
        <v>100.1</v>
      </c>
      <c r="R1181" s="13" t="s">
        <v>2465</v>
      </c>
      <c r="S1181" s="17" t="s">
        <v>2462</v>
      </c>
      <c r="T1181" s="3"/>
      <c r="U1181" s="3"/>
    </row>
    <row r="1182" spans="1:21" x14ac:dyDescent="0.15">
      <c r="A1182">
        <f t="shared" si="67"/>
        <v>34</v>
      </c>
      <c r="B1182" s="8" t="s">
        <v>3065</v>
      </c>
      <c r="C1182" s="3">
        <v>82.21</v>
      </c>
      <c r="D1182" s="3" t="s">
        <v>2173</v>
      </c>
      <c r="E1182" s="3">
        <v>17.559999999999999</v>
      </c>
      <c r="F1182" s="3" t="s">
        <v>2173</v>
      </c>
      <c r="G1182" s="3">
        <v>7.0000000000000007E-2</v>
      </c>
      <c r="H1182" s="3">
        <v>0.19</v>
      </c>
      <c r="I1182" s="22" t="s">
        <v>2173</v>
      </c>
      <c r="J1182" s="22" t="s">
        <v>2173</v>
      </c>
      <c r="K1182" s="22">
        <v>0.71</v>
      </c>
      <c r="L1182" s="22" t="s">
        <v>2173</v>
      </c>
      <c r="M1182" s="3" t="s">
        <v>2173</v>
      </c>
      <c r="N1182" s="14" t="s">
        <v>3074</v>
      </c>
      <c r="O1182" s="3">
        <f t="shared" si="66"/>
        <v>100.73999999999998</v>
      </c>
      <c r="R1182" s="13" t="s">
        <v>2466</v>
      </c>
      <c r="T1182" s="3"/>
      <c r="U1182" s="3"/>
    </row>
    <row r="1183" spans="1:21" x14ac:dyDescent="0.15">
      <c r="A1183">
        <f t="shared" si="67"/>
        <v>35</v>
      </c>
      <c r="B1183" s="8" t="s">
        <v>3066</v>
      </c>
      <c r="C1183" s="3">
        <v>62.49</v>
      </c>
      <c r="D1183" s="3" t="s">
        <v>2173</v>
      </c>
      <c r="E1183" s="3">
        <v>35.840000000000003</v>
      </c>
      <c r="F1183" s="3" t="s">
        <v>2173</v>
      </c>
      <c r="G1183" s="3">
        <v>7.0000000000000007E-2</v>
      </c>
      <c r="H1183" s="3">
        <v>0.4</v>
      </c>
      <c r="I1183" s="22" t="s">
        <v>2173</v>
      </c>
      <c r="J1183" s="22" t="s">
        <v>2173</v>
      </c>
      <c r="K1183" s="22">
        <v>0.74</v>
      </c>
      <c r="L1183" s="22" t="s">
        <v>2173</v>
      </c>
      <c r="N1183" s="14" t="s">
        <v>3074</v>
      </c>
      <c r="O1183" s="3">
        <f t="shared" si="66"/>
        <v>99.54</v>
      </c>
      <c r="R1183" s="13" t="s">
        <v>2467</v>
      </c>
      <c r="T1183" s="3"/>
      <c r="U1183" s="3"/>
    </row>
    <row r="1184" spans="1:21" x14ac:dyDescent="0.15">
      <c r="A1184">
        <f t="shared" si="67"/>
        <v>36</v>
      </c>
      <c r="B1184" s="17" t="s">
        <v>3071</v>
      </c>
      <c r="C1184" s="3">
        <v>97.12</v>
      </c>
      <c r="D1184" s="3" t="s">
        <v>2173</v>
      </c>
      <c r="E1184" s="3" t="s">
        <v>2173</v>
      </c>
      <c r="F1184" s="3" t="s">
        <v>2173</v>
      </c>
      <c r="G1184" s="3" t="s">
        <v>2173</v>
      </c>
      <c r="H1184" s="3">
        <v>1.28</v>
      </c>
      <c r="I1184" s="22" t="s">
        <v>2173</v>
      </c>
      <c r="J1184" s="22" t="s">
        <v>2173</v>
      </c>
      <c r="K1184" s="22">
        <v>1.84</v>
      </c>
      <c r="L1184" s="22" t="s">
        <v>2173</v>
      </c>
      <c r="M1184" s="3">
        <v>0.3</v>
      </c>
      <c r="N1184" s="14" t="s">
        <v>3074</v>
      </c>
      <c r="O1184" s="3">
        <f t="shared" si="66"/>
        <v>100.54</v>
      </c>
      <c r="R1184" s="13" t="s">
        <v>2468</v>
      </c>
      <c r="T1184" s="3"/>
      <c r="U1184" s="3"/>
    </row>
    <row r="1185" spans="1:21" x14ac:dyDescent="0.15">
      <c r="A1185">
        <f t="shared" si="67"/>
        <v>37</v>
      </c>
      <c r="B1185" s="17" t="s">
        <v>3065</v>
      </c>
      <c r="C1185" s="3">
        <v>92.65</v>
      </c>
      <c r="D1185" s="3" t="s">
        <v>2173</v>
      </c>
      <c r="E1185" s="3" t="s">
        <v>2173</v>
      </c>
      <c r="F1185" s="3">
        <v>5.75</v>
      </c>
      <c r="G1185" s="3" t="s">
        <v>2173</v>
      </c>
      <c r="H1185" s="11">
        <v>1.1000000000000001</v>
      </c>
      <c r="I1185" s="22" t="s">
        <v>2173</v>
      </c>
      <c r="J1185" s="22" t="s">
        <v>2173</v>
      </c>
      <c r="K1185" s="22">
        <v>2.11</v>
      </c>
      <c r="L1185" s="22" t="s">
        <v>2173</v>
      </c>
      <c r="M1185" s="3">
        <v>0.06</v>
      </c>
      <c r="N1185" s="14" t="s">
        <v>3074</v>
      </c>
      <c r="O1185" s="3">
        <f t="shared" si="66"/>
        <v>101.67</v>
      </c>
      <c r="R1185" s="13" t="s">
        <v>2469</v>
      </c>
      <c r="S1185" s="17" t="s">
        <v>2471</v>
      </c>
      <c r="T1185" s="3"/>
      <c r="U1185" s="3"/>
    </row>
    <row r="1186" spans="1:21" x14ac:dyDescent="0.15">
      <c r="A1186">
        <f t="shared" si="67"/>
        <v>38</v>
      </c>
      <c r="B1186" s="8" t="s">
        <v>3067</v>
      </c>
      <c r="C1186" s="3">
        <v>93.48</v>
      </c>
      <c r="D1186" s="3" t="s">
        <v>2173</v>
      </c>
      <c r="E1186" s="3" t="s">
        <v>2173</v>
      </c>
      <c r="F1186" s="3" t="s">
        <v>2173</v>
      </c>
      <c r="G1186" s="3" t="s">
        <v>2173</v>
      </c>
      <c r="H1186" s="3">
        <v>4.43</v>
      </c>
      <c r="I1186" s="22" t="s">
        <v>2173</v>
      </c>
      <c r="J1186" s="22" t="s">
        <v>2173</v>
      </c>
      <c r="K1186" s="22">
        <v>0.46</v>
      </c>
      <c r="L1186" s="22" t="s">
        <v>2173</v>
      </c>
      <c r="M1186" s="11">
        <v>0.46</v>
      </c>
      <c r="N1186" s="14" t="s">
        <v>3074</v>
      </c>
      <c r="O1186" s="3">
        <f t="shared" si="66"/>
        <v>98.829999999999984</v>
      </c>
      <c r="R1186" s="13" t="s">
        <v>2470</v>
      </c>
      <c r="S1186" s="17" t="s">
        <v>2472</v>
      </c>
      <c r="T1186" s="3"/>
      <c r="U1186" s="3"/>
    </row>
    <row r="1187" spans="1:21" x14ac:dyDescent="0.15">
      <c r="A1187">
        <f t="shared" si="67"/>
        <v>39</v>
      </c>
      <c r="B1187" s="8" t="s">
        <v>3068</v>
      </c>
      <c r="C1187">
        <v>88.11</v>
      </c>
      <c r="D1187">
        <v>3.16</v>
      </c>
      <c r="E1187">
        <v>7.1</v>
      </c>
      <c r="F1187" s="3" t="s">
        <v>2173</v>
      </c>
      <c r="G1187" s="3" t="s">
        <v>2173</v>
      </c>
      <c r="H1187" s="14">
        <v>1.63</v>
      </c>
      <c r="I1187" s="22" t="s">
        <v>2173</v>
      </c>
      <c r="J1187" s="22" t="s">
        <v>2173</v>
      </c>
      <c r="K1187" s="22" t="s">
        <v>2173</v>
      </c>
      <c r="L1187" s="22" t="s">
        <v>2173</v>
      </c>
      <c r="M1187" s="3" t="s">
        <v>2173</v>
      </c>
      <c r="N1187" s="14" t="s">
        <v>3073</v>
      </c>
      <c r="O1187" s="3">
        <f t="shared" si="66"/>
        <v>99.999999999999986</v>
      </c>
      <c r="R1187" t="s">
        <v>325</v>
      </c>
      <c r="T1187" s="3"/>
      <c r="U1187" s="3"/>
    </row>
    <row r="1188" spans="1:21" x14ac:dyDescent="0.15">
      <c r="A1188">
        <f t="shared" si="67"/>
        <v>40</v>
      </c>
      <c r="B1188" s="17" t="s">
        <v>3078</v>
      </c>
      <c r="C1188" s="3">
        <v>77.180000000000007</v>
      </c>
      <c r="D1188" s="3">
        <v>3.42</v>
      </c>
      <c r="E1188" s="3">
        <v>5.0199999999999996</v>
      </c>
      <c r="F1188" s="3">
        <v>13.22</v>
      </c>
      <c r="G1188" s="3" t="s">
        <v>2173</v>
      </c>
      <c r="H1188" s="3">
        <v>1.1599999999999999</v>
      </c>
      <c r="I1188" s="22" t="s">
        <v>2173</v>
      </c>
      <c r="J1188" s="22" t="s">
        <v>2173</v>
      </c>
      <c r="K1188" s="22" t="s">
        <v>2173</v>
      </c>
      <c r="L1188" s="22" t="s">
        <v>2173</v>
      </c>
      <c r="M1188" s="3" t="s">
        <v>2173</v>
      </c>
      <c r="N1188" s="3" t="s">
        <v>3073</v>
      </c>
      <c r="O1188" s="3">
        <f t="shared" si="66"/>
        <v>100</v>
      </c>
      <c r="R1188" t="s">
        <v>326</v>
      </c>
      <c r="S1188" s="8" t="s">
        <v>328</v>
      </c>
      <c r="T1188" s="3"/>
      <c r="U1188" s="3"/>
    </row>
    <row r="1189" spans="1:21" x14ac:dyDescent="0.15">
      <c r="A1189">
        <f t="shared" si="67"/>
        <v>41</v>
      </c>
      <c r="B1189" s="17" t="s">
        <v>3079</v>
      </c>
      <c r="C1189" s="3">
        <v>93.19</v>
      </c>
      <c r="D1189" s="3">
        <v>5.43</v>
      </c>
      <c r="E1189" s="3" t="s">
        <v>2173</v>
      </c>
      <c r="F1189" s="3" t="s">
        <v>2173</v>
      </c>
      <c r="G1189" s="3" t="s">
        <v>2173</v>
      </c>
      <c r="H1189" s="3">
        <v>1.38</v>
      </c>
      <c r="I1189" s="11" t="s">
        <v>1111</v>
      </c>
      <c r="J1189" s="22" t="s">
        <v>2173</v>
      </c>
      <c r="K1189" s="22" t="s">
        <v>2173</v>
      </c>
      <c r="L1189" s="22" t="s">
        <v>2173</v>
      </c>
      <c r="M1189" s="3" t="s">
        <v>2173</v>
      </c>
      <c r="N1189" s="3" t="s">
        <v>3073</v>
      </c>
      <c r="O1189" s="3">
        <f t="shared" si="66"/>
        <v>100</v>
      </c>
      <c r="R1189" t="s">
        <v>327</v>
      </c>
      <c r="S1189" s="17" t="s">
        <v>329</v>
      </c>
      <c r="T1189" s="3"/>
      <c r="U1189" s="3"/>
    </row>
    <row r="1190" spans="1:21" x14ac:dyDescent="0.15">
      <c r="A1190" s="13" t="s">
        <v>3080</v>
      </c>
      <c r="I1190" s="22"/>
      <c r="J1190" s="22"/>
      <c r="K1190" s="22"/>
      <c r="L1190" s="22"/>
      <c r="T1190" s="3"/>
      <c r="U1190" s="3"/>
    </row>
    <row r="1191" spans="1:21" x14ac:dyDescent="0.15">
      <c r="A1191">
        <f>A1189+1</f>
        <v>42</v>
      </c>
      <c r="B1191" s="17" t="s">
        <v>3082</v>
      </c>
      <c r="C1191" s="3">
        <v>91.5</v>
      </c>
      <c r="D1191" s="3" t="s">
        <v>2173</v>
      </c>
      <c r="E1191" s="3" t="s">
        <v>2173</v>
      </c>
      <c r="F1191" s="3" t="s">
        <v>2173</v>
      </c>
      <c r="G1191" s="3">
        <v>0.02</v>
      </c>
      <c r="H1191" s="3">
        <v>7.59</v>
      </c>
      <c r="I1191" s="22" t="s">
        <v>2173</v>
      </c>
      <c r="J1191" s="22">
        <v>0.08</v>
      </c>
      <c r="K1191" s="22" t="s">
        <v>1111</v>
      </c>
      <c r="L1191" s="22" t="s">
        <v>2173</v>
      </c>
      <c r="M1191" s="3">
        <v>0.51</v>
      </c>
      <c r="N1191" s="3" t="s">
        <v>3091</v>
      </c>
      <c r="O1191" s="3">
        <f t="shared" si="66"/>
        <v>99.7</v>
      </c>
      <c r="R1191" s="6"/>
      <c r="T1191" s="3"/>
      <c r="U1191" s="3"/>
    </row>
    <row r="1192" spans="1:21" x14ac:dyDescent="0.15">
      <c r="A1192">
        <f>A1191+1</f>
        <v>43</v>
      </c>
      <c r="B1192" s="17" t="s">
        <v>3083</v>
      </c>
      <c r="C1192" s="3">
        <v>98.3</v>
      </c>
      <c r="D1192" s="3" t="s">
        <v>1111</v>
      </c>
      <c r="E1192" s="3">
        <v>1.1499999999999999</v>
      </c>
      <c r="F1192" s="3" t="s">
        <v>2173</v>
      </c>
      <c r="G1192" s="3">
        <v>0.4</v>
      </c>
      <c r="H1192" s="3">
        <v>0.15</v>
      </c>
      <c r="I1192" s="22" t="s">
        <v>1111</v>
      </c>
      <c r="J1192" s="22" t="s">
        <v>2173</v>
      </c>
      <c r="K1192" s="22" t="s">
        <v>2173</v>
      </c>
      <c r="L1192" s="22" t="s">
        <v>2173</v>
      </c>
      <c r="M1192" s="3" t="s">
        <v>2173</v>
      </c>
      <c r="N1192" s="3" t="s">
        <v>1112</v>
      </c>
      <c r="O1192" s="3">
        <f t="shared" si="66"/>
        <v>100.00000000000001</v>
      </c>
      <c r="T1192" s="3"/>
      <c r="U1192" s="3"/>
    </row>
    <row r="1193" spans="1:21" x14ac:dyDescent="0.15">
      <c r="A1193">
        <f>A1192+1</f>
        <v>44</v>
      </c>
      <c r="B1193" s="17" t="s">
        <v>3084</v>
      </c>
      <c r="C1193" s="3">
        <v>96.97</v>
      </c>
      <c r="D1193" s="3">
        <v>0.02</v>
      </c>
      <c r="E1193" s="3">
        <v>2.59</v>
      </c>
      <c r="F1193" s="3" t="s">
        <v>2173</v>
      </c>
      <c r="G1193" s="3" t="s">
        <v>2173</v>
      </c>
      <c r="H1193" s="3">
        <v>0.42</v>
      </c>
      <c r="I1193" s="22" t="s">
        <v>2173</v>
      </c>
      <c r="J1193" s="22" t="s">
        <v>2173</v>
      </c>
      <c r="K1193" s="22" t="s">
        <v>1111</v>
      </c>
      <c r="L1193" s="22" t="s">
        <v>2173</v>
      </c>
      <c r="M1193" s="3" t="s">
        <v>2173</v>
      </c>
      <c r="N1193" s="3" t="s">
        <v>1112</v>
      </c>
      <c r="O1193" s="3">
        <f t="shared" si="66"/>
        <v>100</v>
      </c>
      <c r="T1193" s="3"/>
      <c r="U1193" s="3"/>
    </row>
    <row r="1194" spans="1:21" x14ac:dyDescent="0.15">
      <c r="A1194">
        <f>A1193+1</f>
        <v>45</v>
      </c>
      <c r="B1194" s="17" t="s">
        <v>3085</v>
      </c>
      <c r="C1194" s="3">
        <v>97.4</v>
      </c>
      <c r="D1194" s="3">
        <v>0.03</v>
      </c>
      <c r="E1194" s="3">
        <v>2.0499999999999998</v>
      </c>
      <c r="F1194" s="3">
        <v>0.02</v>
      </c>
      <c r="G1194" s="3" t="s">
        <v>2173</v>
      </c>
      <c r="H1194" s="3">
        <v>0.22</v>
      </c>
      <c r="I1194" s="25" t="s">
        <v>1111</v>
      </c>
      <c r="J1194" s="22" t="s">
        <v>2173</v>
      </c>
      <c r="K1194" s="22">
        <v>0.28000000000000003</v>
      </c>
      <c r="L1194" s="22" t="s">
        <v>2173</v>
      </c>
      <c r="M1194" s="3" t="s">
        <v>2173</v>
      </c>
      <c r="N1194" s="3" t="s">
        <v>1112</v>
      </c>
      <c r="O1194" s="3">
        <f t="shared" si="66"/>
        <v>100</v>
      </c>
      <c r="T1194" s="3"/>
      <c r="U1194" s="3"/>
    </row>
    <row r="1195" spans="1:21" x14ac:dyDescent="0.15">
      <c r="A1195" s="13" t="s">
        <v>3086</v>
      </c>
      <c r="I1195" s="22"/>
      <c r="J1195" s="22"/>
      <c r="K1195" s="22"/>
      <c r="L1195" s="22"/>
      <c r="T1195" s="3"/>
      <c r="U1195" s="3"/>
    </row>
    <row r="1196" spans="1:21" x14ac:dyDescent="0.15">
      <c r="A1196">
        <f>A1194+1</f>
        <v>46</v>
      </c>
      <c r="B1196" s="8" t="s">
        <v>3087</v>
      </c>
      <c r="C1196" s="3">
        <v>67.23</v>
      </c>
      <c r="D1196" s="3">
        <v>11.28</v>
      </c>
      <c r="E1196" s="3" t="s">
        <v>2173</v>
      </c>
      <c r="F1196" s="3">
        <v>21.47</v>
      </c>
      <c r="G1196" s="3" t="s">
        <v>2173</v>
      </c>
      <c r="H1196" s="3" t="s">
        <v>2173</v>
      </c>
      <c r="I1196" s="22" t="s">
        <v>2173</v>
      </c>
      <c r="J1196" s="22" t="s">
        <v>2173</v>
      </c>
      <c r="K1196" s="22" t="s">
        <v>2173</v>
      </c>
      <c r="L1196" s="22" t="s">
        <v>2173</v>
      </c>
      <c r="M1196" s="3" t="s">
        <v>2173</v>
      </c>
      <c r="N1196" s="14" t="s">
        <v>164</v>
      </c>
      <c r="O1196" s="3">
        <f t="shared" si="66"/>
        <v>99.98</v>
      </c>
      <c r="R1196" s="13" t="s">
        <v>3046</v>
      </c>
      <c r="T1196" s="3"/>
      <c r="U1196" s="3"/>
    </row>
    <row r="1197" spans="1:21" x14ac:dyDescent="0.15">
      <c r="A1197">
        <f>A1196+1</f>
        <v>47</v>
      </c>
      <c r="B1197" s="8" t="s">
        <v>3087</v>
      </c>
      <c r="C1197" s="3">
        <v>91.12</v>
      </c>
      <c r="D1197" s="3">
        <v>2.42</v>
      </c>
      <c r="E1197" s="3" t="s">
        <v>2173</v>
      </c>
      <c r="F1197" s="3">
        <v>6.45</v>
      </c>
      <c r="G1197" s="3" t="s">
        <v>2173</v>
      </c>
      <c r="H1197" s="3" t="s">
        <v>2173</v>
      </c>
      <c r="I1197" s="22" t="s">
        <v>2173</v>
      </c>
      <c r="J1197" s="22" t="s">
        <v>2173</v>
      </c>
      <c r="K1197" s="22" t="s">
        <v>2173</v>
      </c>
      <c r="L1197" s="22" t="s">
        <v>2173</v>
      </c>
      <c r="M1197" s="3" t="s">
        <v>2173</v>
      </c>
      <c r="N1197" s="3" t="s">
        <v>164</v>
      </c>
      <c r="O1197" s="3">
        <f t="shared" si="66"/>
        <v>99.990000000000009</v>
      </c>
      <c r="R1197" s="13" t="s">
        <v>3047</v>
      </c>
      <c r="T1197" s="3"/>
      <c r="U1197" s="3"/>
    </row>
    <row r="1198" spans="1:21" x14ac:dyDescent="0.15">
      <c r="A1198">
        <f>A1197+1</f>
        <v>48</v>
      </c>
      <c r="B1198" s="8" t="s">
        <v>3088</v>
      </c>
      <c r="C1198" s="3">
        <v>80</v>
      </c>
      <c r="D1198" s="3">
        <v>19.57</v>
      </c>
      <c r="E1198" s="3" t="s">
        <v>2173</v>
      </c>
      <c r="F1198" s="3" t="s">
        <v>2173</v>
      </c>
      <c r="G1198" s="3" t="s">
        <v>2173</v>
      </c>
      <c r="H1198" s="3" t="s">
        <v>2173</v>
      </c>
      <c r="I1198" s="22" t="s">
        <v>2173</v>
      </c>
      <c r="J1198" s="22" t="s">
        <v>2173</v>
      </c>
      <c r="K1198" s="22" t="s">
        <v>2173</v>
      </c>
      <c r="L1198" s="22" t="s">
        <v>2173</v>
      </c>
      <c r="M1198" s="3" t="s">
        <v>2173</v>
      </c>
      <c r="N1198" s="3" t="s">
        <v>3092</v>
      </c>
      <c r="O1198" s="3">
        <f t="shared" si="66"/>
        <v>99.57</v>
      </c>
      <c r="R1198" s="13" t="s">
        <v>330</v>
      </c>
      <c r="S1198" s="17" t="s">
        <v>331</v>
      </c>
      <c r="T1198" s="3"/>
      <c r="U1198" s="3"/>
    </row>
    <row r="1199" spans="1:21" x14ac:dyDescent="0.15">
      <c r="A1199">
        <f>A1198+1</f>
        <v>49</v>
      </c>
      <c r="B1199" s="8" t="s">
        <v>3089</v>
      </c>
      <c r="C1199" s="3">
        <v>80.83</v>
      </c>
      <c r="D1199" s="3" t="s">
        <v>2173</v>
      </c>
      <c r="E1199" s="3" t="s">
        <v>2173</v>
      </c>
      <c r="F1199" s="3">
        <v>9.7100000000000009</v>
      </c>
      <c r="G1199" s="3" t="s">
        <v>2173</v>
      </c>
      <c r="H1199" s="3" t="s">
        <v>2173</v>
      </c>
      <c r="I1199" s="22">
        <v>8.43</v>
      </c>
      <c r="J1199" s="22" t="s">
        <v>2173</v>
      </c>
      <c r="K1199" s="22" t="s">
        <v>2173</v>
      </c>
      <c r="L1199" s="22" t="s">
        <v>2173</v>
      </c>
      <c r="M1199" s="3" t="s">
        <v>2173</v>
      </c>
      <c r="N1199" s="3" t="s">
        <v>3093</v>
      </c>
      <c r="O1199" s="3">
        <f t="shared" si="66"/>
        <v>98.97</v>
      </c>
      <c r="R1199" s="6"/>
      <c r="T1199" s="3"/>
      <c r="U1199" s="3"/>
    </row>
    <row r="1200" spans="1:21" x14ac:dyDescent="0.15">
      <c r="A1200">
        <f>A1199+1</f>
        <v>50</v>
      </c>
      <c r="B1200" s="17" t="s">
        <v>3090</v>
      </c>
      <c r="C1200" s="3">
        <v>74</v>
      </c>
      <c r="D1200" s="3">
        <v>1</v>
      </c>
      <c r="E1200" s="3">
        <v>10</v>
      </c>
      <c r="F1200" s="3">
        <v>15</v>
      </c>
      <c r="G1200" s="3" t="s">
        <v>2173</v>
      </c>
      <c r="H1200" s="3" t="s">
        <v>2173</v>
      </c>
      <c r="I1200" s="22" t="s">
        <v>2173</v>
      </c>
      <c r="J1200" s="22" t="s">
        <v>2173</v>
      </c>
      <c r="K1200" s="22" t="s">
        <v>2173</v>
      </c>
      <c r="L1200" s="22" t="s">
        <v>2173</v>
      </c>
      <c r="M1200" s="3" t="s">
        <v>2173</v>
      </c>
      <c r="N1200" s="14" t="s">
        <v>2259</v>
      </c>
      <c r="O1200" s="3">
        <f t="shared" si="66"/>
        <v>100</v>
      </c>
      <c r="T1200" s="3"/>
      <c r="U1200" s="3"/>
    </row>
    <row r="1201" spans="1:21" x14ac:dyDescent="0.15">
      <c r="I1201" s="22"/>
      <c r="J1201" s="22"/>
      <c r="K1201" s="22"/>
      <c r="L1201" s="22"/>
      <c r="T1201" s="3"/>
      <c r="U1201" s="3"/>
    </row>
    <row r="1202" spans="1:21" x14ac:dyDescent="0.15">
      <c r="A1202" s="17" t="s">
        <v>3094</v>
      </c>
      <c r="I1202" s="22"/>
      <c r="J1202" s="22"/>
      <c r="K1202" s="22"/>
      <c r="L1202" s="22"/>
      <c r="T1202" s="3"/>
      <c r="U1202" s="3"/>
    </row>
    <row r="1203" spans="1:21" x14ac:dyDescent="0.15">
      <c r="C1203" s="20" t="s">
        <v>3095</v>
      </c>
      <c r="D1203" s="11" t="s">
        <v>3096</v>
      </c>
      <c r="E1203" s="11" t="s">
        <v>3097</v>
      </c>
      <c r="F1203" s="20" t="s">
        <v>3098</v>
      </c>
      <c r="G1203" s="11" t="s">
        <v>3099</v>
      </c>
      <c r="I1203" s="22"/>
      <c r="J1203" s="22"/>
      <c r="K1203" s="22"/>
      <c r="L1203" s="22"/>
      <c r="N1203" s="14"/>
      <c r="T1203" s="3"/>
      <c r="U1203" s="3"/>
    </row>
    <row r="1204" spans="1:21" x14ac:dyDescent="0.15">
      <c r="C1204" s="11">
        <v>84.42</v>
      </c>
      <c r="D1204" s="11">
        <v>11.28</v>
      </c>
      <c r="E1204" s="11">
        <v>4.3</v>
      </c>
      <c r="F1204" s="20" t="s">
        <v>3100</v>
      </c>
      <c r="G1204" s="11">
        <v>8.7375000000000007</v>
      </c>
      <c r="I1204" s="22"/>
      <c r="J1204" s="22"/>
      <c r="K1204" s="22"/>
      <c r="L1204" s="22"/>
      <c r="N1204" s="14" t="s">
        <v>384</v>
      </c>
      <c r="R1204" s="13" t="s">
        <v>385</v>
      </c>
      <c r="T1204" s="3"/>
      <c r="U1204" s="3"/>
    </row>
    <row r="1205" spans="1:21" x14ac:dyDescent="0.15">
      <c r="C1205" s="20">
        <v>83.05</v>
      </c>
      <c r="D1205" s="11">
        <v>13.03</v>
      </c>
      <c r="E1205" s="20">
        <v>3.92</v>
      </c>
      <c r="F1205" s="11"/>
      <c r="G1205" s="11"/>
      <c r="I1205" s="22"/>
      <c r="J1205" s="22"/>
      <c r="K1205" s="22"/>
      <c r="L1205" s="22"/>
      <c r="N1205" s="14" t="s">
        <v>384</v>
      </c>
      <c r="R1205" s="13" t="s">
        <v>386</v>
      </c>
      <c r="T1205" s="3"/>
      <c r="U1205" s="3"/>
    </row>
    <row r="1206" spans="1:21" x14ac:dyDescent="0.15">
      <c r="C1206" s="20">
        <v>81.05</v>
      </c>
      <c r="D1206" s="11">
        <v>15.32</v>
      </c>
      <c r="E1206" s="11">
        <v>3.63</v>
      </c>
      <c r="F1206" s="20" t="s">
        <v>3101</v>
      </c>
      <c r="G1206" s="11"/>
      <c r="I1206" s="22"/>
      <c r="J1206" s="22"/>
      <c r="K1206" s="22"/>
      <c r="L1206" s="22"/>
      <c r="N1206" s="14" t="s">
        <v>384</v>
      </c>
      <c r="R1206" s="13" t="s">
        <v>387</v>
      </c>
      <c r="T1206" s="14"/>
      <c r="U1206" s="3"/>
    </row>
    <row r="1207" spans="1:21" x14ac:dyDescent="0.15">
      <c r="C1207" s="11">
        <v>78.09</v>
      </c>
      <c r="D1207" s="11">
        <v>18.47</v>
      </c>
      <c r="E1207" s="11">
        <v>3.44</v>
      </c>
      <c r="F1207" s="20" t="s">
        <v>3102</v>
      </c>
      <c r="G1207" s="11"/>
      <c r="I1207" s="22"/>
      <c r="J1207" s="22"/>
      <c r="K1207" s="22"/>
      <c r="L1207" s="22"/>
      <c r="N1207" s="14" t="s">
        <v>384</v>
      </c>
      <c r="R1207" s="13" t="s">
        <v>388</v>
      </c>
      <c r="T1207" s="3"/>
      <c r="U1207" s="3"/>
    </row>
    <row r="1208" spans="1:21" x14ac:dyDescent="0.15">
      <c r="C1208" s="11">
        <v>73.58</v>
      </c>
      <c r="D1208" s="11">
        <v>23.27</v>
      </c>
      <c r="E1208" s="11">
        <v>3.15</v>
      </c>
      <c r="F1208" s="20" t="s">
        <v>3103</v>
      </c>
      <c r="G1208" s="11"/>
      <c r="I1208" s="22"/>
      <c r="J1208" s="22"/>
      <c r="K1208" s="22"/>
      <c r="L1208" s="22"/>
      <c r="N1208" s="14" t="s">
        <v>384</v>
      </c>
      <c r="R1208" s="13" t="s">
        <v>389</v>
      </c>
      <c r="T1208" s="3"/>
      <c r="U1208" s="3"/>
    </row>
    <row r="1209" spans="1:21" x14ac:dyDescent="0.15">
      <c r="C1209" s="11">
        <v>70.36</v>
      </c>
      <c r="D1209" s="11">
        <v>26.88</v>
      </c>
      <c r="E1209" s="11">
        <v>2.76</v>
      </c>
      <c r="F1209" s="20" t="s">
        <v>3104</v>
      </c>
      <c r="G1209" s="11"/>
      <c r="I1209" s="22"/>
      <c r="J1209" s="22"/>
      <c r="K1209" s="22"/>
      <c r="L1209" s="22"/>
      <c r="N1209" s="14" t="s">
        <v>384</v>
      </c>
      <c r="R1209" s="13" t="s">
        <v>390</v>
      </c>
      <c r="T1209" s="14"/>
      <c r="U1209" s="3"/>
    </row>
    <row r="1210" spans="1:21" x14ac:dyDescent="0.15">
      <c r="C1210" s="11">
        <v>65.95</v>
      </c>
      <c r="D1210" s="11">
        <v>31.56</v>
      </c>
      <c r="E1210" s="11">
        <v>2.4900000000000002</v>
      </c>
      <c r="F1210" s="11" t="s">
        <v>3105</v>
      </c>
      <c r="G1210" s="20">
        <v>8.4674999999999994</v>
      </c>
      <c r="I1210" s="22"/>
      <c r="J1210" s="22"/>
      <c r="K1210" s="22"/>
      <c r="L1210" s="22"/>
      <c r="N1210" s="14" t="s">
        <v>384</v>
      </c>
      <c r="R1210" s="13" t="s">
        <v>391</v>
      </c>
      <c r="T1210" s="14"/>
      <c r="U1210" s="3"/>
    </row>
    <row r="1211" spans="1:21" x14ac:dyDescent="0.15">
      <c r="D1211" s="8"/>
      <c r="I1211" s="22"/>
      <c r="J1211" s="22"/>
      <c r="K1211" s="22"/>
      <c r="L1211" s="22"/>
      <c r="R1211" s="13"/>
      <c r="T1211" s="3"/>
      <c r="U1211" s="3"/>
    </row>
    <row r="1212" spans="1:21" x14ac:dyDescent="0.15">
      <c r="A1212" s="1" t="s">
        <v>3106</v>
      </c>
      <c r="D1212" s="8"/>
      <c r="I1212" s="22"/>
      <c r="J1212" s="22"/>
      <c r="K1212" s="22"/>
      <c r="L1212" s="22"/>
      <c r="T1212" s="3"/>
      <c r="U1212" s="3"/>
    </row>
    <row r="1213" spans="1:21" x14ac:dyDescent="0.15">
      <c r="A1213" s="13" t="s">
        <v>3107</v>
      </c>
      <c r="I1213" s="22"/>
      <c r="J1213" s="22"/>
      <c r="K1213" s="22"/>
      <c r="L1213" s="22"/>
      <c r="T1213" s="3"/>
      <c r="U1213" s="3"/>
    </row>
    <row r="1214" spans="1:21" x14ac:dyDescent="0.15">
      <c r="A1214">
        <v>1</v>
      </c>
      <c r="B1214" s="17" t="s">
        <v>1217</v>
      </c>
      <c r="C1214" s="15">
        <v>69</v>
      </c>
      <c r="D1214" s="15">
        <v>28.7</v>
      </c>
      <c r="E1214" s="3" t="s">
        <v>2173</v>
      </c>
      <c r="F1214" s="3" t="s">
        <v>2173</v>
      </c>
      <c r="G1214" s="3" t="s">
        <v>2173</v>
      </c>
      <c r="H1214" s="3" t="s">
        <v>2173</v>
      </c>
      <c r="I1214" s="22" t="s">
        <v>2173</v>
      </c>
      <c r="J1214" s="22" t="s">
        <v>1111</v>
      </c>
      <c r="K1214" s="22" t="s">
        <v>2173</v>
      </c>
      <c r="L1214" s="22" t="s">
        <v>2173</v>
      </c>
      <c r="M1214" s="3" t="s">
        <v>2173</v>
      </c>
      <c r="N1214" s="14" t="s">
        <v>3285</v>
      </c>
      <c r="O1214" s="3">
        <f t="shared" ref="O1214:O1276" si="68">SUM(C1214:M1214)</f>
        <v>97.7</v>
      </c>
      <c r="R1214" s="6"/>
      <c r="T1214" s="3"/>
      <c r="U1214" s="3"/>
    </row>
    <row r="1215" spans="1:21" x14ac:dyDescent="0.15">
      <c r="A1215">
        <f>A1214+1</f>
        <v>2</v>
      </c>
      <c r="B1215" s="17" t="s">
        <v>732</v>
      </c>
      <c r="C1215" s="3">
        <v>65.150000000000006</v>
      </c>
      <c r="D1215" s="3">
        <v>32.78</v>
      </c>
      <c r="E1215" s="3" t="s">
        <v>2173</v>
      </c>
      <c r="F1215" s="3" t="s">
        <v>2173</v>
      </c>
      <c r="G1215" s="3" t="s">
        <v>2173</v>
      </c>
      <c r="H1215" s="3" t="s">
        <v>2173</v>
      </c>
      <c r="I1215" s="22" t="s">
        <v>2173</v>
      </c>
      <c r="J1215" s="22" t="s">
        <v>2173</v>
      </c>
      <c r="K1215" s="22" t="s">
        <v>2173</v>
      </c>
      <c r="L1215" s="22" t="s">
        <v>2173</v>
      </c>
      <c r="M1215" s="3" t="s">
        <v>2173</v>
      </c>
      <c r="N1215" s="3" t="s">
        <v>3286</v>
      </c>
      <c r="O1215" s="3">
        <f t="shared" si="68"/>
        <v>97.93</v>
      </c>
      <c r="R1215" s="6"/>
      <c r="T1215" s="3"/>
      <c r="U1215" s="3"/>
    </row>
    <row r="1216" spans="1:21" x14ac:dyDescent="0.15">
      <c r="A1216">
        <f t="shared" ref="A1216:A1223" si="69">A1215+1</f>
        <v>3</v>
      </c>
      <c r="B1216" s="17" t="s">
        <v>1218</v>
      </c>
      <c r="C1216" s="3">
        <v>67</v>
      </c>
      <c r="D1216" s="3">
        <v>33</v>
      </c>
      <c r="E1216" s="3" t="s">
        <v>2173</v>
      </c>
      <c r="F1216" s="3" t="s">
        <v>2173</v>
      </c>
      <c r="G1216" s="3" t="s">
        <v>2173</v>
      </c>
      <c r="H1216" s="3" t="s">
        <v>2173</v>
      </c>
      <c r="I1216" s="22" t="s">
        <v>2173</v>
      </c>
      <c r="J1216" s="22" t="s">
        <v>2173</v>
      </c>
      <c r="K1216" s="22" t="s">
        <v>2173</v>
      </c>
      <c r="L1216" s="22" t="s">
        <v>2173</v>
      </c>
      <c r="M1216" s="3" t="s">
        <v>2173</v>
      </c>
      <c r="N1216" s="14" t="s">
        <v>2259</v>
      </c>
      <c r="O1216" s="3">
        <f t="shared" si="68"/>
        <v>100</v>
      </c>
      <c r="T1216" s="3"/>
      <c r="U1216" s="3"/>
    </row>
    <row r="1217" spans="1:21" x14ac:dyDescent="0.15">
      <c r="A1217">
        <f t="shared" si="69"/>
        <v>4</v>
      </c>
      <c r="B1217" s="17" t="s">
        <v>1219</v>
      </c>
      <c r="C1217" s="3">
        <v>68.819999999999993</v>
      </c>
      <c r="D1217" s="3">
        <v>31.18</v>
      </c>
      <c r="E1217" s="3" t="s">
        <v>2173</v>
      </c>
      <c r="F1217" s="3" t="s">
        <v>2173</v>
      </c>
      <c r="G1217" s="3" t="s">
        <v>2173</v>
      </c>
      <c r="H1217" s="3" t="s">
        <v>2173</v>
      </c>
      <c r="I1217" s="22" t="s">
        <v>2173</v>
      </c>
      <c r="J1217" s="22" t="s">
        <v>2173</v>
      </c>
      <c r="K1217" s="22" t="s">
        <v>2173</v>
      </c>
      <c r="L1217" s="22" t="s">
        <v>2173</v>
      </c>
      <c r="M1217" s="3" t="s">
        <v>2173</v>
      </c>
      <c r="N1217" s="3" t="s">
        <v>2173</v>
      </c>
      <c r="O1217" s="3">
        <f t="shared" si="68"/>
        <v>100</v>
      </c>
      <c r="T1217" s="14"/>
      <c r="U1217" s="3"/>
    </row>
    <row r="1218" spans="1:21" x14ac:dyDescent="0.15">
      <c r="A1218">
        <f t="shared" si="69"/>
        <v>5</v>
      </c>
      <c r="B1218" s="17" t="s">
        <v>1220</v>
      </c>
      <c r="C1218" s="3">
        <v>64</v>
      </c>
      <c r="D1218" s="3">
        <v>32</v>
      </c>
      <c r="E1218" s="3" t="s">
        <v>2173</v>
      </c>
      <c r="F1218" s="3" t="s">
        <v>2173</v>
      </c>
      <c r="G1218" s="3" t="s">
        <v>2173</v>
      </c>
      <c r="H1218" s="3" t="s">
        <v>2173</v>
      </c>
      <c r="I1218" s="22" t="s">
        <v>2173</v>
      </c>
      <c r="J1218" s="22">
        <v>4</v>
      </c>
      <c r="K1218" s="22" t="s">
        <v>2173</v>
      </c>
      <c r="L1218" s="22" t="s">
        <v>2173</v>
      </c>
      <c r="M1218" s="3" t="s">
        <v>2173</v>
      </c>
      <c r="N1218" s="3" t="s">
        <v>2173</v>
      </c>
      <c r="O1218" s="3">
        <f t="shared" si="68"/>
        <v>100</v>
      </c>
      <c r="T1218" s="3"/>
      <c r="U1218" s="3"/>
    </row>
    <row r="1219" spans="1:21" x14ac:dyDescent="0.15">
      <c r="A1219">
        <f t="shared" si="69"/>
        <v>6</v>
      </c>
      <c r="B1219" s="17" t="s">
        <v>1221</v>
      </c>
      <c r="C1219" s="3">
        <v>65.3</v>
      </c>
      <c r="D1219" s="3">
        <v>30</v>
      </c>
      <c r="E1219" s="3">
        <v>0.7</v>
      </c>
      <c r="F1219" s="3" t="s">
        <v>2173</v>
      </c>
      <c r="G1219" s="3">
        <v>2</v>
      </c>
      <c r="H1219" s="3" t="s">
        <v>2173</v>
      </c>
      <c r="I1219" s="22" t="s">
        <v>2173</v>
      </c>
      <c r="J1219" s="22">
        <v>2</v>
      </c>
      <c r="K1219" s="22" t="s">
        <v>2173</v>
      </c>
      <c r="L1219" s="22" t="s">
        <v>2173</v>
      </c>
      <c r="M1219" s="3" t="s">
        <v>2173</v>
      </c>
      <c r="N1219" s="3" t="s">
        <v>2173</v>
      </c>
      <c r="O1219" s="3">
        <f t="shared" si="68"/>
        <v>100</v>
      </c>
      <c r="T1219" s="3"/>
      <c r="U1219" s="3"/>
    </row>
    <row r="1220" spans="1:21" x14ac:dyDescent="0.15">
      <c r="A1220">
        <f t="shared" si="69"/>
        <v>7</v>
      </c>
      <c r="B1220" s="17" t="s">
        <v>1222</v>
      </c>
      <c r="C1220" s="3">
        <v>65</v>
      </c>
      <c r="D1220" s="3">
        <v>30.8</v>
      </c>
      <c r="E1220" s="3">
        <v>2.2000000000000002</v>
      </c>
      <c r="F1220" s="3" t="s">
        <v>2173</v>
      </c>
      <c r="G1220" s="3" t="s">
        <v>2173</v>
      </c>
      <c r="H1220" s="3" t="s">
        <v>2173</v>
      </c>
      <c r="I1220" s="22" t="s">
        <v>2173</v>
      </c>
      <c r="J1220" s="22">
        <v>1.9</v>
      </c>
      <c r="K1220" s="22" t="s">
        <v>2173</v>
      </c>
      <c r="L1220" s="22" t="s">
        <v>2173</v>
      </c>
      <c r="M1220" s="3" t="s">
        <v>2173</v>
      </c>
      <c r="N1220" s="3" t="s">
        <v>2173</v>
      </c>
      <c r="O1220" s="3">
        <f t="shared" si="68"/>
        <v>99.9</v>
      </c>
      <c r="T1220" s="3"/>
      <c r="U1220" s="3"/>
    </row>
    <row r="1221" spans="1:21" x14ac:dyDescent="0.15">
      <c r="A1221">
        <f t="shared" si="69"/>
        <v>8</v>
      </c>
      <c r="B1221" s="17" t="s">
        <v>1223</v>
      </c>
      <c r="C1221" s="3">
        <v>64.599999999999994</v>
      </c>
      <c r="D1221" s="3">
        <v>31.3</v>
      </c>
      <c r="E1221" s="3" t="s">
        <v>2173</v>
      </c>
      <c r="F1221" s="3" t="s">
        <v>2173</v>
      </c>
      <c r="G1221" s="3" t="s">
        <v>2173</v>
      </c>
      <c r="H1221" s="3" t="s">
        <v>2173</v>
      </c>
      <c r="I1221" s="22" t="s">
        <v>2173</v>
      </c>
      <c r="J1221" s="22" t="s">
        <v>1111</v>
      </c>
      <c r="K1221" s="22">
        <v>4.0999999999999996</v>
      </c>
      <c r="L1221" s="22" t="s">
        <v>2173</v>
      </c>
      <c r="M1221" s="3" t="s">
        <v>2173</v>
      </c>
      <c r="N1221" s="3" t="s">
        <v>2173</v>
      </c>
      <c r="O1221" s="3">
        <f t="shared" si="68"/>
        <v>99.999999999999986</v>
      </c>
      <c r="T1221" s="3"/>
      <c r="U1221" s="3"/>
    </row>
    <row r="1222" spans="1:21" x14ac:dyDescent="0.15">
      <c r="A1222">
        <f t="shared" si="69"/>
        <v>9</v>
      </c>
      <c r="B1222" s="17" t="s">
        <v>1224</v>
      </c>
      <c r="C1222" s="3">
        <v>57.8</v>
      </c>
      <c r="D1222" s="3">
        <v>27.3</v>
      </c>
      <c r="E1222" s="3">
        <v>3.6</v>
      </c>
      <c r="F1222" s="3" t="s">
        <v>2173</v>
      </c>
      <c r="G1222" s="3" t="s">
        <v>2173</v>
      </c>
      <c r="H1222" s="3" t="s">
        <v>2173</v>
      </c>
      <c r="I1222" s="22">
        <v>1.2</v>
      </c>
      <c r="J1222" s="22" t="s">
        <v>2173</v>
      </c>
      <c r="K1222" s="22" t="s">
        <v>2173</v>
      </c>
      <c r="L1222" s="22" t="s">
        <v>2173</v>
      </c>
      <c r="M1222" s="3" t="s">
        <v>2173</v>
      </c>
      <c r="N1222" s="3" t="s">
        <v>2173</v>
      </c>
      <c r="O1222" s="3">
        <f t="shared" si="68"/>
        <v>89.899999999999991</v>
      </c>
      <c r="T1222" s="3"/>
      <c r="U1222" s="3"/>
    </row>
    <row r="1223" spans="1:21" x14ac:dyDescent="0.15">
      <c r="A1223">
        <f t="shared" si="69"/>
        <v>10</v>
      </c>
      <c r="B1223" s="17" t="s">
        <v>1225</v>
      </c>
      <c r="C1223" s="3">
        <v>68.5</v>
      </c>
      <c r="D1223" s="3">
        <v>31.5</v>
      </c>
      <c r="E1223" s="3" t="s">
        <v>2173</v>
      </c>
      <c r="F1223" s="3" t="s">
        <v>2173</v>
      </c>
      <c r="G1223" s="3" t="s">
        <v>2173</v>
      </c>
      <c r="H1223" s="3" t="s">
        <v>2173</v>
      </c>
      <c r="I1223" s="22" t="s">
        <v>2173</v>
      </c>
      <c r="J1223" s="22" t="s">
        <v>2173</v>
      </c>
      <c r="K1223" s="22" t="s">
        <v>2173</v>
      </c>
      <c r="L1223" s="22" t="s">
        <v>2173</v>
      </c>
      <c r="M1223" s="3" t="s">
        <v>2173</v>
      </c>
      <c r="N1223" s="3" t="s">
        <v>2173</v>
      </c>
      <c r="O1223" s="3">
        <f t="shared" si="68"/>
        <v>100</v>
      </c>
      <c r="T1223" s="3"/>
      <c r="U1223" s="3"/>
    </row>
    <row r="1224" spans="1:21" x14ac:dyDescent="0.15">
      <c r="A1224" s="8" t="s">
        <v>1216</v>
      </c>
      <c r="I1224" s="22"/>
      <c r="J1224" s="22"/>
      <c r="K1224" s="22"/>
      <c r="L1224" s="22"/>
      <c r="T1224" s="3"/>
      <c r="U1224" s="3"/>
    </row>
    <row r="1225" spans="1:21" x14ac:dyDescent="0.15">
      <c r="A1225">
        <f>A1223+1</f>
        <v>11</v>
      </c>
      <c r="B1225" s="17" t="s">
        <v>1226</v>
      </c>
      <c r="C1225" s="3">
        <v>91.4</v>
      </c>
      <c r="D1225" s="3">
        <v>1.7</v>
      </c>
      <c r="E1225" s="3">
        <v>5.53</v>
      </c>
      <c r="F1225" s="3">
        <v>1.37</v>
      </c>
      <c r="G1225" s="3" t="s">
        <v>2173</v>
      </c>
      <c r="H1225" s="3" t="s">
        <v>2173</v>
      </c>
      <c r="I1225" s="22" t="s">
        <v>2173</v>
      </c>
      <c r="J1225" s="22" t="s">
        <v>2173</v>
      </c>
      <c r="K1225" s="22" t="s">
        <v>2173</v>
      </c>
      <c r="L1225" s="22" t="s">
        <v>2173</v>
      </c>
      <c r="M1225" s="3" t="s">
        <v>2173</v>
      </c>
      <c r="N1225" s="14" t="s">
        <v>3294</v>
      </c>
      <c r="O1225" s="3">
        <f t="shared" si="68"/>
        <v>100.00000000000001</v>
      </c>
      <c r="R1225" t="s">
        <v>317</v>
      </c>
      <c r="T1225" s="3"/>
      <c r="U1225" s="3"/>
    </row>
    <row r="1226" spans="1:21" x14ac:dyDescent="0.15">
      <c r="A1226">
        <f t="shared" ref="A1226:A1252" si="70">A1225+1</f>
        <v>12</v>
      </c>
      <c r="B1226" s="17" t="s">
        <v>1228</v>
      </c>
      <c r="C1226">
        <v>89.62</v>
      </c>
      <c r="D1226" s="3">
        <v>5.7</v>
      </c>
      <c r="E1226" s="3">
        <v>4.2</v>
      </c>
      <c r="F1226" s="3">
        <v>0.48</v>
      </c>
      <c r="G1226" s="3" t="s">
        <v>2173</v>
      </c>
      <c r="H1226" s="3" t="s">
        <v>2173</v>
      </c>
      <c r="I1226" s="22" t="s">
        <v>2173</v>
      </c>
      <c r="J1226" s="22" t="s">
        <v>2173</v>
      </c>
      <c r="K1226" s="22" t="s">
        <v>2173</v>
      </c>
      <c r="L1226" s="22" t="s">
        <v>2173</v>
      </c>
      <c r="M1226" s="3" t="s">
        <v>2173</v>
      </c>
      <c r="N1226" s="14" t="s">
        <v>3294</v>
      </c>
      <c r="O1226" s="3">
        <f t="shared" si="68"/>
        <v>100.00000000000001</v>
      </c>
      <c r="R1226" s="80" t="s">
        <v>317</v>
      </c>
      <c r="T1226" s="3"/>
      <c r="U1226" s="3"/>
    </row>
    <row r="1227" spans="1:21" x14ac:dyDescent="0.15">
      <c r="A1227">
        <f t="shared" si="70"/>
        <v>13</v>
      </c>
      <c r="B1227" s="17" t="s">
        <v>1227</v>
      </c>
      <c r="C1227">
        <v>82.45</v>
      </c>
      <c r="D1227" s="3">
        <v>4.0999999999999996</v>
      </c>
      <c r="E1227" s="3">
        <v>10.3</v>
      </c>
      <c r="F1227" s="3">
        <v>3.15</v>
      </c>
      <c r="G1227" s="3" t="s">
        <v>2173</v>
      </c>
      <c r="H1227" s="3" t="s">
        <v>2173</v>
      </c>
      <c r="I1227" s="22" t="s">
        <v>2173</v>
      </c>
      <c r="J1227" s="22" t="s">
        <v>2173</v>
      </c>
      <c r="K1227" s="22" t="s">
        <v>2173</v>
      </c>
      <c r="L1227" s="22" t="s">
        <v>2173</v>
      </c>
      <c r="M1227" s="3" t="s">
        <v>2173</v>
      </c>
      <c r="N1227" s="14" t="s">
        <v>3294</v>
      </c>
      <c r="O1227" s="3">
        <f t="shared" si="68"/>
        <v>100</v>
      </c>
      <c r="R1227" s="80" t="s">
        <v>317</v>
      </c>
      <c r="T1227" s="3"/>
      <c r="U1227" s="3"/>
    </row>
    <row r="1228" spans="1:21" x14ac:dyDescent="0.15">
      <c r="A1228">
        <f t="shared" si="70"/>
        <v>14</v>
      </c>
      <c r="B1228" s="17" t="s">
        <v>1229</v>
      </c>
      <c r="C1228">
        <v>83</v>
      </c>
      <c r="D1228" s="3">
        <v>2</v>
      </c>
      <c r="E1228" s="3">
        <v>14</v>
      </c>
      <c r="F1228" s="3">
        <v>1</v>
      </c>
      <c r="G1228" s="3" t="s">
        <v>2173</v>
      </c>
      <c r="H1228" s="3" t="s">
        <v>2173</v>
      </c>
      <c r="I1228" s="22" t="s">
        <v>2173</v>
      </c>
      <c r="J1228" s="22" t="s">
        <v>2173</v>
      </c>
      <c r="K1228" s="22" t="s">
        <v>2173</v>
      </c>
      <c r="L1228" s="22" t="s">
        <v>2173</v>
      </c>
      <c r="M1228" s="3" t="s">
        <v>2173</v>
      </c>
      <c r="N1228" s="14" t="s">
        <v>2259</v>
      </c>
      <c r="O1228" s="3">
        <f t="shared" si="68"/>
        <v>100</v>
      </c>
      <c r="T1228" s="3"/>
      <c r="U1228" s="3"/>
    </row>
    <row r="1229" spans="1:21" x14ac:dyDescent="0.15">
      <c r="A1229">
        <f t="shared" si="70"/>
        <v>15</v>
      </c>
      <c r="B1229" s="17" t="s">
        <v>1230</v>
      </c>
      <c r="C1229">
        <v>89.2</v>
      </c>
      <c r="D1229" s="3">
        <v>10.199999999999999</v>
      </c>
      <c r="E1229" s="3">
        <v>0.5</v>
      </c>
      <c r="F1229" s="3">
        <v>0.1</v>
      </c>
      <c r="G1229" s="3" t="s">
        <v>2173</v>
      </c>
      <c r="H1229" s="3" t="s">
        <v>2173</v>
      </c>
      <c r="I1229" s="22" t="s">
        <v>2173</v>
      </c>
      <c r="J1229" s="22" t="s">
        <v>2173</v>
      </c>
      <c r="K1229" s="22" t="s">
        <v>2173</v>
      </c>
      <c r="L1229" s="22" t="s">
        <v>2173</v>
      </c>
      <c r="M1229" s="3" t="s">
        <v>2173</v>
      </c>
      <c r="N1229" s="14" t="s">
        <v>2259</v>
      </c>
      <c r="O1229" s="3">
        <f t="shared" si="68"/>
        <v>100</v>
      </c>
      <c r="T1229" s="3"/>
      <c r="U1229" s="3"/>
    </row>
    <row r="1230" spans="1:21" x14ac:dyDescent="0.15">
      <c r="A1230">
        <f t="shared" si="70"/>
        <v>16</v>
      </c>
      <c r="B1230" s="17" t="s">
        <v>1231</v>
      </c>
      <c r="C1230" s="13">
        <v>75</v>
      </c>
      <c r="D1230" s="3">
        <v>3</v>
      </c>
      <c r="E1230" s="3">
        <v>20</v>
      </c>
      <c r="F1230" s="3">
        <v>2</v>
      </c>
      <c r="G1230" s="3" t="s">
        <v>2173</v>
      </c>
      <c r="H1230" s="3" t="s">
        <v>2173</v>
      </c>
      <c r="I1230" s="22" t="s">
        <v>2173</v>
      </c>
      <c r="J1230" s="22" t="s">
        <v>2173</v>
      </c>
      <c r="K1230" s="22" t="s">
        <v>2173</v>
      </c>
      <c r="L1230" s="22" t="s">
        <v>2173</v>
      </c>
      <c r="M1230" s="3" t="s">
        <v>2173</v>
      </c>
      <c r="N1230" s="14" t="s">
        <v>2259</v>
      </c>
      <c r="O1230" s="3">
        <f t="shared" si="68"/>
        <v>100</v>
      </c>
      <c r="T1230" s="3"/>
      <c r="U1230" s="3"/>
    </row>
    <row r="1231" spans="1:21" x14ac:dyDescent="0.15">
      <c r="A1231">
        <f t="shared" si="70"/>
        <v>17</v>
      </c>
      <c r="B1231" s="17" t="s">
        <v>1232</v>
      </c>
      <c r="C1231">
        <v>91.55</v>
      </c>
      <c r="D1231" s="3">
        <v>1.7</v>
      </c>
      <c r="E1231" s="3">
        <v>5.5</v>
      </c>
      <c r="F1231" s="3">
        <v>1.3</v>
      </c>
      <c r="G1231" s="3" t="s">
        <v>2173</v>
      </c>
      <c r="H1231" s="3" t="s">
        <v>2173</v>
      </c>
      <c r="I1231" s="22" t="s">
        <v>2173</v>
      </c>
      <c r="J1231" s="22" t="s">
        <v>2173</v>
      </c>
      <c r="K1231" s="22" t="s">
        <v>2173</v>
      </c>
      <c r="L1231" s="22" t="s">
        <v>2173</v>
      </c>
      <c r="M1231" s="3" t="s">
        <v>2173</v>
      </c>
      <c r="N1231" s="14" t="s">
        <v>2259</v>
      </c>
      <c r="O1231" s="3">
        <f t="shared" si="68"/>
        <v>100.05</v>
      </c>
      <c r="T1231" s="3"/>
      <c r="U1231" s="3"/>
    </row>
    <row r="1232" spans="1:21" x14ac:dyDescent="0.15">
      <c r="A1232">
        <f t="shared" si="70"/>
        <v>18</v>
      </c>
      <c r="B1232" s="17" t="s">
        <v>1233</v>
      </c>
      <c r="C1232" s="13">
        <v>84.2</v>
      </c>
      <c r="D1232" s="3">
        <v>3.55</v>
      </c>
      <c r="E1232" s="3">
        <v>11.5</v>
      </c>
      <c r="F1232" s="3">
        <v>0.75</v>
      </c>
      <c r="G1232" s="3" t="s">
        <v>2173</v>
      </c>
      <c r="H1232" s="3" t="s">
        <v>2173</v>
      </c>
      <c r="I1232" s="22" t="s">
        <v>2173</v>
      </c>
      <c r="J1232" s="22" t="s">
        <v>2173</v>
      </c>
      <c r="K1232" s="22" t="s">
        <v>2173</v>
      </c>
      <c r="L1232" s="22" t="s">
        <v>2173</v>
      </c>
      <c r="M1232" s="3" t="s">
        <v>2173</v>
      </c>
      <c r="N1232" s="14" t="s">
        <v>2259</v>
      </c>
      <c r="O1232" s="3">
        <f t="shared" si="68"/>
        <v>100</v>
      </c>
      <c r="T1232" s="3"/>
      <c r="U1232" s="3"/>
    </row>
    <row r="1233" spans="1:21" x14ac:dyDescent="0.15">
      <c r="A1233">
        <f t="shared" si="70"/>
        <v>19</v>
      </c>
      <c r="B1233" s="17" t="s">
        <v>1234</v>
      </c>
      <c r="C1233">
        <v>81</v>
      </c>
      <c r="D1233" s="3">
        <v>6.5</v>
      </c>
      <c r="E1233" s="3">
        <v>10</v>
      </c>
      <c r="F1233" s="3">
        <v>2.5</v>
      </c>
      <c r="G1233" s="3" t="s">
        <v>2173</v>
      </c>
      <c r="H1233" s="3" t="s">
        <v>2173</v>
      </c>
      <c r="I1233" s="22" t="s">
        <v>2173</v>
      </c>
      <c r="J1233" s="22" t="s">
        <v>2173</v>
      </c>
      <c r="K1233" s="22" t="s">
        <v>2173</v>
      </c>
      <c r="L1233" s="22" t="s">
        <v>2173</v>
      </c>
      <c r="M1233" s="3" t="s">
        <v>2173</v>
      </c>
      <c r="N1233" s="14" t="s">
        <v>2259</v>
      </c>
      <c r="O1233" s="3">
        <f t="shared" si="68"/>
        <v>100</v>
      </c>
      <c r="T1233" s="3"/>
      <c r="U1233" s="3"/>
    </row>
    <row r="1234" spans="1:21" x14ac:dyDescent="0.15">
      <c r="A1234">
        <f t="shared" si="70"/>
        <v>20</v>
      </c>
      <c r="B1234" s="17" t="s">
        <v>1235</v>
      </c>
      <c r="C1234">
        <v>89.55</v>
      </c>
      <c r="D1234" s="3">
        <v>2.99</v>
      </c>
      <c r="E1234" s="3">
        <v>7.46</v>
      </c>
      <c r="F1234" s="3" t="s">
        <v>2173</v>
      </c>
      <c r="G1234" s="3" t="s">
        <v>2173</v>
      </c>
      <c r="H1234" s="3" t="s">
        <v>2173</v>
      </c>
      <c r="I1234" s="22" t="s">
        <v>2173</v>
      </c>
      <c r="J1234" s="22" t="s">
        <v>2173</v>
      </c>
      <c r="K1234" s="22" t="s">
        <v>2173</v>
      </c>
      <c r="L1234" s="22" t="s">
        <v>2173</v>
      </c>
      <c r="M1234" s="3" t="s">
        <v>2173</v>
      </c>
      <c r="N1234" s="14" t="s">
        <v>2259</v>
      </c>
      <c r="O1234" s="3">
        <f t="shared" si="68"/>
        <v>99.999999999999986</v>
      </c>
      <c r="T1234" s="3"/>
      <c r="U1234" s="3"/>
    </row>
    <row r="1235" spans="1:21" x14ac:dyDescent="0.15">
      <c r="A1235">
        <f t="shared" si="70"/>
        <v>21</v>
      </c>
      <c r="B1235" s="17" t="s">
        <v>1236</v>
      </c>
      <c r="C1235" s="13">
        <v>88.88</v>
      </c>
      <c r="D1235" s="3">
        <v>1.4</v>
      </c>
      <c r="E1235" s="3">
        <v>9.7200000000000006</v>
      </c>
      <c r="F1235" s="3" t="s">
        <v>2173</v>
      </c>
      <c r="G1235" s="3" t="s">
        <v>2173</v>
      </c>
      <c r="H1235" s="3" t="s">
        <v>2173</v>
      </c>
      <c r="I1235" s="22" t="s">
        <v>2173</v>
      </c>
      <c r="J1235" s="22" t="s">
        <v>2173</v>
      </c>
      <c r="K1235" s="22" t="s">
        <v>2173</v>
      </c>
      <c r="L1235" s="22" t="s">
        <v>2173</v>
      </c>
      <c r="M1235" s="3" t="s">
        <v>2173</v>
      </c>
      <c r="N1235" s="14" t="s">
        <v>2259</v>
      </c>
      <c r="O1235" s="3">
        <f t="shared" si="68"/>
        <v>100</v>
      </c>
      <c r="T1235" s="14"/>
      <c r="U1235" s="3"/>
    </row>
    <row r="1236" spans="1:21" x14ac:dyDescent="0.15">
      <c r="A1236">
        <f t="shared" si="70"/>
        <v>22</v>
      </c>
      <c r="B1236" s="17" t="s">
        <v>1237</v>
      </c>
      <c r="C1236">
        <v>90.1</v>
      </c>
      <c r="D1236" s="3">
        <v>4.5999999999999996</v>
      </c>
      <c r="E1236" s="3">
        <v>5.3</v>
      </c>
      <c r="F1236" s="3" t="s">
        <v>2173</v>
      </c>
      <c r="G1236" s="3" t="s">
        <v>2173</v>
      </c>
      <c r="H1236" s="3" t="s">
        <v>2173</v>
      </c>
      <c r="I1236" s="22" t="s">
        <v>2173</v>
      </c>
      <c r="J1236" s="22" t="s">
        <v>2173</v>
      </c>
      <c r="K1236" s="22" t="s">
        <v>2173</v>
      </c>
      <c r="L1236" s="22" t="s">
        <v>2173</v>
      </c>
      <c r="M1236" s="3" t="s">
        <v>2173</v>
      </c>
      <c r="N1236" s="14" t="s">
        <v>2259</v>
      </c>
      <c r="O1236" s="3">
        <f t="shared" si="68"/>
        <v>99.999999999999986</v>
      </c>
      <c r="T1236" s="3"/>
      <c r="U1236" s="3"/>
    </row>
    <row r="1237" spans="1:21" x14ac:dyDescent="0.15">
      <c r="A1237">
        <f t="shared" si="70"/>
        <v>23</v>
      </c>
      <c r="B1237" s="17" t="s">
        <v>1238</v>
      </c>
      <c r="C1237">
        <v>90</v>
      </c>
      <c r="D1237" s="3">
        <v>4</v>
      </c>
      <c r="E1237" s="3">
        <v>6</v>
      </c>
      <c r="F1237" s="3" t="s">
        <v>2173</v>
      </c>
      <c r="G1237" s="3" t="s">
        <v>2173</v>
      </c>
      <c r="H1237" s="3" t="s">
        <v>2173</v>
      </c>
      <c r="I1237" s="22" t="s">
        <v>2173</v>
      </c>
      <c r="J1237" s="22" t="s">
        <v>2173</v>
      </c>
      <c r="K1237" s="22" t="s">
        <v>2173</v>
      </c>
      <c r="L1237" s="22" t="s">
        <v>2173</v>
      </c>
      <c r="M1237" s="3" t="s">
        <v>2173</v>
      </c>
      <c r="N1237" s="14" t="s">
        <v>2259</v>
      </c>
      <c r="O1237" s="3">
        <f t="shared" si="68"/>
        <v>100</v>
      </c>
      <c r="T1237" s="3"/>
      <c r="U1237" s="3"/>
    </row>
    <row r="1238" spans="1:21" x14ac:dyDescent="0.15">
      <c r="A1238">
        <f t="shared" si="70"/>
        <v>24</v>
      </c>
      <c r="B1238" s="17" t="s">
        <v>1239</v>
      </c>
      <c r="C1238">
        <v>88.3</v>
      </c>
      <c r="D1238" s="3">
        <v>1.4</v>
      </c>
      <c r="E1238" s="3">
        <v>9.5</v>
      </c>
      <c r="F1238" s="3">
        <v>0.7</v>
      </c>
      <c r="G1238" s="3" t="s">
        <v>2173</v>
      </c>
      <c r="H1238" s="3" t="s">
        <v>2173</v>
      </c>
      <c r="I1238" s="22" t="s">
        <v>2173</v>
      </c>
      <c r="J1238" s="22" t="s">
        <v>2173</v>
      </c>
      <c r="K1238" s="22" t="s">
        <v>2173</v>
      </c>
      <c r="L1238" s="22" t="s">
        <v>2173</v>
      </c>
      <c r="M1238" s="3" t="s">
        <v>2173</v>
      </c>
      <c r="N1238" s="14" t="s">
        <v>2259</v>
      </c>
      <c r="O1238" s="3">
        <f t="shared" si="68"/>
        <v>99.9</v>
      </c>
      <c r="T1238" s="14"/>
      <c r="U1238" s="3"/>
    </row>
    <row r="1239" spans="1:21" x14ac:dyDescent="0.15">
      <c r="A1239">
        <f t="shared" si="70"/>
        <v>25</v>
      </c>
      <c r="B1239" s="17" t="s">
        <v>1240</v>
      </c>
      <c r="C1239" s="57">
        <v>88.66</v>
      </c>
      <c r="D1239" s="3">
        <v>9.1999999999999993</v>
      </c>
      <c r="E1239" s="3">
        <v>1.28</v>
      </c>
      <c r="F1239" s="3">
        <v>0.77</v>
      </c>
      <c r="G1239" s="3" t="s">
        <v>2173</v>
      </c>
      <c r="H1239" s="3" t="s">
        <v>2173</v>
      </c>
      <c r="I1239" s="22" t="s">
        <v>2173</v>
      </c>
      <c r="J1239" s="22" t="s">
        <v>2173</v>
      </c>
      <c r="K1239" s="22" t="s">
        <v>2173</v>
      </c>
      <c r="L1239" s="22" t="s">
        <v>2173</v>
      </c>
      <c r="M1239" s="3" t="s">
        <v>2173</v>
      </c>
      <c r="N1239" s="3" t="s">
        <v>3287</v>
      </c>
      <c r="O1239" s="3">
        <f t="shared" si="68"/>
        <v>99.91</v>
      </c>
      <c r="R1239" s="13" t="s">
        <v>362</v>
      </c>
      <c r="S1239" s="17" t="s">
        <v>359</v>
      </c>
      <c r="T1239" s="3"/>
      <c r="U1239" s="3"/>
    </row>
    <row r="1240" spans="1:21" x14ac:dyDescent="0.15">
      <c r="A1240">
        <f t="shared" si="70"/>
        <v>26</v>
      </c>
      <c r="B1240" s="17" t="s">
        <v>1241</v>
      </c>
      <c r="C1240">
        <v>89.2</v>
      </c>
      <c r="D1240" s="3">
        <v>8.86</v>
      </c>
      <c r="E1240" s="3">
        <v>1.1200000000000001</v>
      </c>
      <c r="F1240" s="3">
        <v>0.51</v>
      </c>
      <c r="G1240" s="3" t="s">
        <v>2173</v>
      </c>
      <c r="H1240" s="3">
        <v>0.18</v>
      </c>
      <c r="I1240" s="22" t="s">
        <v>2173</v>
      </c>
      <c r="J1240" s="22" t="s">
        <v>2173</v>
      </c>
      <c r="K1240" s="22" t="s">
        <v>2173</v>
      </c>
      <c r="L1240" s="22" t="s">
        <v>2173</v>
      </c>
      <c r="M1240" s="3" t="s">
        <v>2173</v>
      </c>
      <c r="N1240" s="3" t="s">
        <v>3288</v>
      </c>
      <c r="O1240" s="3">
        <f t="shared" si="68"/>
        <v>99.870000000000019</v>
      </c>
      <c r="R1240" s="13" t="s">
        <v>363</v>
      </c>
      <c r="T1240" s="3"/>
      <c r="U1240" s="3"/>
    </row>
    <row r="1241" spans="1:21" x14ac:dyDescent="0.15">
      <c r="A1241">
        <f t="shared" si="70"/>
        <v>27</v>
      </c>
      <c r="B1241" s="17" t="s">
        <v>1242</v>
      </c>
      <c r="C1241">
        <v>89.34</v>
      </c>
      <c r="D1241" s="3">
        <v>7.5</v>
      </c>
      <c r="E1241" s="3">
        <v>1.63</v>
      </c>
      <c r="F1241" s="3">
        <v>1.21</v>
      </c>
      <c r="G1241" s="3" t="s">
        <v>2173</v>
      </c>
      <c r="H1241" s="3">
        <v>0.18</v>
      </c>
      <c r="I1241" s="22" t="s">
        <v>2173</v>
      </c>
      <c r="J1241" s="22" t="s">
        <v>2173</v>
      </c>
      <c r="K1241" s="22" t="s">
        <v>2173</v>
      </c>
      <c r="L1241" s="22" t="s">
        <v>2173</v>
      </c>
      <c r="M1241" s="3" t="s">
        <v>2173</v>
      </c>
      <c r="N1241" s="3" t="s">
        <v>3287</v>
      </c>
      <c r="O1241" s="3">
        <f t="shared" si="68"/>
        <v>99.86</v>
      </c>
      <c r="R1241" s="13" t="s">
        <v>364</v>
      </c>
      <c r="T1241" s="3"/>
      <c r="U1241" s="3"/>
    </row>
    <row r="1242" spans="1:21" x14ac:dyDescent="0.15">
      <c r="A1242">
        <f t="shared" si="70"/>
        <v>28</v>
      </c>
      <c r="B1242" s="8" t="s">
        <v>1241</v>
      </c>
      <c r="C1242" s="13">
        <v>88.23</v>
      </c>
      <c r="D1242" s="3">
        <v>7.09</v>
      </c>
      <c r="E1242" s="3">
        <v>2.5499999999999998</v>
      </c>
      <c r="F1242" s="3">
        <v>1.63</v>
      </c>
      <c r="G1242" s="3" t="s">
        <v>2173</v>
      </c>
      <c r="H1242" s="3">
        <v>0.31</v>
      </c>
      <c r="I1242" s="22" t="s">
        <v>1111</v>
      </c>
      <c r="J1242" s="22" t="s">
        <v>2173</v>
      </c>
      <c r="K1242" s="22">
        <v>0.08</v>
      </c>
      <c r="L1242" s="22" t="s">
        <v>2173</v>
      </c>
      <c r="M1242" s="3" t="s">
        <v>2173</v>
      </c>
      <c r="N1242" s="3" t="s">
        <v>3289</v>
      </c>
      <c r="O1242" s="3">
        <f t="shared" si="68"/>
        <v>99.89</v>
      </c>
      <c r="R1242" s="13" t="s">
        <v>365</v>
      </c>
      <c r="T1242" s="3"/>
      <c r="U1242" s="3"/>
    </row>
    <row r="1243" spans="1:21" x14ac:dyDescent="0.15">
      <c r="A1243">
        <f t="shared" si="70"/>
        <v>29</v>
      </c>
      <c r="B1243" s="17" t="s">
        <v>1243</v>
      </c>
      <c r="C1243" s="3">
        <v>89.78</v>
      </c>
      <c r="D1243" s="3">
        <v>6.16</v>
      </c>
      <c r="E1243" s="11">
        <v>2.25</v>
      </c>
      <c r="F1243" s="3">
        <v>1.33</v>
      </c>
      <c r="G1243" s="3" t="s">
        <v>2173</v>
      </c>
      <c r="H1243" s="3" t="s">
        <v>2173</v>
      </c>
      <c r="I1243" s="22" t="s">
        <v>2173</v>
      </c>
      <c r="J1243" s="22" t="s">
        <v>2173</v>
      </c>
      <c r="K1243" s="22">
        <v>0.27</v>
      </c>
      <c r="L1243" s="22" t="s">
        <v>2173</v>
      </c>
      <c r="M1243" s="3" t="s">
        <v>2173</v>
      </c>
      <c r="N1243" s="3" t="s">
        <v>3290</v>
      </c>
      <c r="O1243" s="3">
        <f t="shared" si="68"/>
        <v>99.789999999999992</v>
      </c>
      <c r="R1243" s="13" t="s">
        <v>366</v>
      </c>
      <c r="S1243" s="17" t="s">
        <v>361</v>
      </c>
      <c r="T1243" s="3"/>
      <c r="U1243" s="3"/>
    </row>
    <row r="1244" spans="1:21" x14ac:dyDescent="0.15">
      <c r="A1244">
        <f t="shared" si="70"/>
        <v>30</v>
      </c>
      <c r="B1244" s="8" t="s">
        <v>1241</v>
      </c>
      <c r="C1244">
        <v>89.3</v>
      </c>
      <c r="D1244" s="3">
        <v>6.96</v>
      </c>
      <c r="E1244" s="3">
        <v>2.44</v>
      </c>
      <c r="F1244" s="3">
        <v>0.62</v>
      </c>
      <c r="G1244" s="3" t="s">
        <v>2173</v>
      </c>
      <c r="H1244" s="3">
        <v>0.08</v>
      </c>
      <c r="I1244" s="22" t="s">
        <v>2173</v>
      </c>
      <c r="J1244" s="22" t="s">
        <v>2173</v>
      </c>
      <c r="K1244" s="22" t="s">
        <v>2173</v>
      </c>
      <c r="L1244" s="22" t="s">
        <v>2173</v>
      </c>
      <c r="M1244" s="3" t="s">
        <v>2173</v>
      </c>
      <c r="N1244" s="3" t="s">
        <v>3288</v>
      </c>
      <c r="O1244" s="3">
        <f t="shared" si="68"/>
        <v>99.399999999999991</v>
      </c>
      <c r="R1244" s="13" t="s">
        <v>367</v>
      </c>
      <c r="T1244" s="3"/>
      <c r="U1244" s="3"/>
    </row>
    <row r="1245" spans="1:21" x14ac:dyDescent="0.15">
      <c r="A1245">
        <f t="shared" si="70"/>
        <v>31</v>
      </c>
      <c r="B1245" s="17" t="s">
        <v>3283</v>
      </c>
      <c r="C1245">
        <v>89.09</v>
      </c>
      <c r="D1245" s="3">
        <v>5.82</v>
      </c>
      <c r="E1245" s="3">
        <v>1.64</v>
      </c>
      <c r="F1245" s="3">
        <v>2.62</v>
      </c>
      <c r="G1245" s="3" t="s">
        <v>2173</v>
      </c>
      <c r="H1245" s="3">
        <v>0.13</v>
      </c>
      <c r="I1245" s="22">
        <v>0.6</v>
      </c>
      <c r="J1245" s="22" t="s">
        <v>2173</v>
      </c>
      <c r="K1245" s="22">
        <v>0.11</v>
      </c>
      <c r="L1245" s="22" t="s">
        <v>2173</v>
      </c>
      <c r="M1245" s="3" t="s">
        <v>2173</v>
      </c>
      <c r="N1245" s="3" t="s">
        <v>3291</v>
      </c>
      <c r="O1245" s="3">
        <f t="shared" si="68"/>
        <v>100.00999999999999</v>
      </c>
      <c r="R1245" s="13" t="s">
        <v>368</v>
      </c>
      <c r="T1245" s="3"/>
      <c r="U1245" s="3"/>
    </row>
    <row r="1246" spans="1:21" x14ac:dyDescent="0.15">
      <c r="A1246">
        <f t="shared" si="70"/>
        <v>32</v>
      </c>
      <c r="B1246" s="8" t="s">
        <v>1241</v>
      </c>
      <c r="C1246">
        <v>87.91</v>
      </c>
      <c r="D1246" s="3">
        <v>7.45</v>
      </c>
      <c r="E1246" s="3">
        <v>1.38</v>
      </c>
      <c r="F1246" s="3">
        <v>2.65</v>
      </c>
      <c r="G1246" s="3" t="s">
        <v>2173</v>
      </c>
      <c r="H1246" s="3" t="s">
        <v>2173</v>
      </c>
      <c r="I1246" s="22" t="s">
        <v>1111</v>
      </c>
      <c r="J1246" s="22" t="s">
        <v>2173</v>
      </c>
      <c r="K1246" s="22">
        <v>0.2</v>
      </c>
      <c r="L1246" s="22" t="s">
        <v>2173</v>
      </c>
      <c r="M1246" s="3" t="s">
        <v>2173</v>
      </c>
      <c r="N1246" s="3" t="s">
        <v>3292</v>
      </c>
      <c r="O1246" s="3">
        <f t="shared" si="68"/>
        <v>99.59</v>
      </c>
      <c r="R1246" s="13" t="s">
        <v>369</v>
      </c>
      <c r="T1246" s="3"/>
      <c r="U1246" s="3"/>
    </row>
    <row r="1247" spans="1:21" x14ac:dyDescent="0.15">
      <c r="A1247">
        <f t="shared" si="70"/>
        <v>33</v>
      </c>
      <c r="B1247" s="17" t="s">
        <v>3284</v>
      </c>
      <c r="C1247">
        <v>90.55</v>
      </c>
      <c r="D1247" s="3">
        <v>7.5</v>
      </c>
      <c r="E1247" s="3" t="s">
        <v>1111</v>
      </c>
      <c r="F1247" s="3">
        <v>0.73</v>
      </c>
      <c r="G1247" s="3" t="s">
        <v>2173</v>
      </c>
      <c r="H1247" s="3">
        <v>0.25</v>
      </c>
      <c r="I1247" s="22" t="s">
        <v>2173</v>
      </c>
      <c r="J1247" s="22" t="s">
        <v>2173</v>
      </c>
      <c r="K1247" s="4">
        <v>0.4</v>
      </c>
      <c r="L1247" s="22" t="s">
        <v>2173</v>
      </c>
      <c r="M1247" s="3" t="s">
        <v>2173</v>
      </c>
      <c r="N1247" s="3" t="s">
        <v>3293</v>
      </c>
      <c r="O1247" s="3">
        <f t="shared" si="68"/>
        <v>99.43</v>
      </c>
      <c r="R1247" s="13" t="s">
        <v>371</v>
      </c>
      <c r="S1247" s="17" t="s">
        <v>370</v>
      </c>
      <c r="T1247" s="3"/>
      <c r="U1247" s="3"/>
    </row>
    <row r="1248" spans="1:21" x14ac:dyDescent="0.15">
      <c r="A1248">
        <f t="shared" si="70"/>
        <v>34</v>
      </c>
      <c r="B1248" s="17" t="s">
        <v>3295</v>
      </c>
      <c r="C1248">
        <v>88.92</v>
      </c>
      <c r="D1248" s="3">
        <v>7.54</v>
      </c>
      <c r="E1248" s="3">
        <v>0.48</v>
      </c>
      <c r="F1248" s="3">
        <v>1.1000000000000001</v>
      </c>
      <c r="G1248" s="3" t="s">
        <v>2173</v>
      </c>
      <c r="H1248" s="3">
        <v>0.06</v>
      </c>
      <c r="I1248" s="22">
        <v>0.13</v>
      </c>
      <c r="J1248" s="22" t="s">
        <v>2173</v>
      </c>
      <c r="K1248" s="22">
        <v>0.21</v>
      </c>
      <c r="L1248" s="22" t="s">
        <v>2173</v>
      </c>
      <c r="M1248" s="3" t="s">
        <v>2173</v>
      </c>
      <c r="N1248" s="3" t="s">
        <v>3291</v>
      </c>
      <c r="O1248" s="3">
        <f t="shared" si="68"/>
        <v>98.44</v>
      </c>
      <c r="R1248" s="13" t="s">
        <v>372</v>
      </c>
      <c r="T1248" s="3"/>
      <c r="U1248" s="3"/>
    </row>
    <row r="1249" spans="1:21" x14ac:dyDescent="0.15">
      <c r="A1249">
        <f t="shared" si="70"/>
        <v>35</v>
      </c>
      <c r="B1249" s="17" t="s">
        <v>3296</v>
      </c>
      <c r="C1249" s="13">
        <v>77.03</v>
      </c>
      <c r="D1249" s="3">
        <v>0.91</v>
      </c>
      <c r="E1249" s="3">
        <v>19.12</v>
      </c>
      <c r="F1249" s="3">
        <v>2.29</v>
      </c>
      <c r="G1249" s="3" t="s">
        <v>2173</v>
      </c>
      <c r="H1249" s="3">
        <v>0.12</v>
      </c>
      <c r="I1249" s="22" t="s">
        <v>2173</v>
      </c>
      <c r="J1249" s="22" t="s">
        <v>2173</v>
      </c>
      <c r="K1249" s="22">
        <v>0.43</v>
      </c>
      <c r="L1249" s="22" t="s">
        <v>2173</v>
      </c>
      <c r="M1249" s="3" t="s">
        <v>2197</v>
      </c>
      <c r="N1249" s="14" t="s">
        <v>3290</v>
      </c>
      <c r="O1249" s="3">
        <f t="shared" si="68"/>
        <v>99.90000000000002</v>
      </c>
      <c r="R1249" s="13" t="s">
        <v>373</v>
      </c>
      <c r="T1249" s="3"/>
      <c r="U1249" s="3"/>
    </row>
    <row r="1250" spans="1:21" x14ac:dyDescent="0.15">
      <c r="A1250">
        <f t="shared" si="70"/>
        <v>36</v>
      </c>
      <c r="B1250" s="17" t="s">
        <v>3297</v>
      </c>
      <c r="C1250">
        <v>76.900000000000006</v>
      </c>
      <c r="D1250" s="3">
        <v>0.64</v>
      </c>
      <c r="E1250" s="3">
        <v>19.690000000000001</v>
      </c>
      <c r="F1250" s="3">
        <v>2.68</v>
      </c>
      <c r="G1250" s="3" t="s">
        <v>2173</v>
      </c>
      <c r="H1250" s="3">
        <v>0.17</v>
      </c>
      <c r="I1250" s="22" t="s">
        <v>2173</v>
      </c>
      <c r="J1250" s="22"/>
      <c r="K1250" s="22">
        <v>0.1</v>
      </c>
      <c r="L1250" s="22" t="s">
        <v>2173</v>
      </c>
      <c r="M1250" s="3" t="s">
        <v>2173</v>
      </c>
      <c r="N1250" s="14" t="s">
        <v>1330</v>
      </c>
      <c r="O1250" s="3">
        <f t="shared" si="68"/>
        <v>100.18</v>
      </c>
      <c r="R1250" s="13" t="s">
        <v>374</v>
      </c>
      <c r="T1250" s="3"/>
      <c r="U1250" s="3"/>
    </row>
    <row r="1251" spans="1:21" x14ac:dyDescent="0.15">
      <c r="A1251">
        <f t="shared" si="70"/>
        <v>37</v>
      </c>
      <c r="B1251" s="17" t="s">
        <v>3298</v>
      </c>
      <c r="C1251" s="3">
        <v>92.88</v>
      </c>
      <c r="D1251" s="3">
        <v>4.18</v>
      </c>
      <c r="E1251" s="3">
        <v>0.44</v>
      </c>
      <c r="F1251" s="3">
        <v>2.31</v>
      </c>
      <c r="G1251" s="3" t="s">
        <v>2173</v>
      </c>
      <c r="H1251" s="3">
        <v>0.15</v>
      </c>
      <c r="I1251" s="22" t="s">
        <v>2173</v>
      </c>
      <c r="J1251" s="22" t="s">
        <v>2173</v>
      </c>
      <c r="K1251" s="22" t="s">
        <v>2173</v>
      </c>
      <c r="L1251" s="22" t="s">
        <v>2173</v>
      </c>
      <c r="M1251" s="3" t="s">
        <v>2173</v>
      </c>
      <c r="N1251" s="14" t="s">
        <v>1331</v>
      </c>
      <c r="O1251" s="3">
        <f t="shared" si="68"/>
        <v>99.960000000000008</v>
      </c>
      <c r="R1251" s="13" t="s">
        <v>375</v>
      </c>
      <c r="T1251" s="3"/>
      <c r="U1251" s="3"/>
    </row>
    <row r="1252" spans="1:21" x14ac:dyDescent="0.15">
      <c r="A1252">
        <f t="shared" si="70"/>
        <v>38</v>
      </c>
      <c r="B1252" s="17" t="s">
        <v>3297</v>
      </c>
      <c r="C1252" s="3">
        <v>91.84</v>
      </c>
      <c r="D1252" s="3">
        <v>5.64</v>
      </c>
      <c r="E1252" s="3" t="s">
        <v>2173</v>
      </c>
      <c r="F1252" s="3">
        <v>2.46</v>
      </c>
      <c r="G1252" s="3" t="s">
        <v>2173</v>
      </c>
      <c r="H1252" s="3">
        <v>0.08</v>
      </c>
      <c r="I1252" s="22" t="s">
        <v>2173</v>
      </c>
      <c r="J1252" s="22" t="s">
        <v>2173</v>
      </c>
      <c r="K1252" s="22">
        <v>0.12</v>
      </c>
      <c r="L1252" s="22" t="s">
        <v>2173</v>
      </c>
      <c r="M1252" s="3" t="s">
        <v>2173</v>
      </c>
      <c r="N1252" s="3" t="s">
        <v>1330</v>
      </c>
      <c r="O1252" s="3">
        <f t="shared" si="68"/>
        <v>100.14</v>
      </c>
      <c r="R1252" s="13" t="s">
        <v>376</v>
      </c>
      <c r="T1252" s="3"/>
      <c r="U1252" s="3"/>
    </row>
    <row r="1253" spans="1:21" x14ac:dyDescent="0.15">
      <c r="A1253">
        <f t="shared" ref="A1253:A1259" si="71">A1252+1</f>
        <v>39</v>
      </c>
      <c r="B1253" s="17" t="s">
        <v>3299</v>
      </c>
      <c r="C1253" s="3">
        <v>89.43</v>
      </c>
      <c r="D1253" s="3">
        <v>8.17</v>
      </c>
      <c r="E1253" s="3" t="s">
        <v>2173</v>
      </c>
      <c r="F1253" s="3">
        <v>1.05</v>
      </c>
      <c r="G1253" s="3" t="s">
        <v>2173</v>
      </c>
      <c r="H1253" s="3">
        <v>0.34</v>
      </c>
      <c r="I1253" s="22" t="s">
        <v>2173</v>
      </c>
      <c r="J1253" s="22" t="s">
        <v>2173</v>
      </c>
      <c r="K1253" s="11">
        <v>0.1</v>
      </c>
      <c r="L1253" s="22" t="s">
        <v>2173</v>
      </c>
      <c r="M1253" s="3" t="s">
        <v>2173</v>
      </c>
      <c r="N1253" s="14" t="s">
        <v>3293</v>
      </c>
      <c r="O1253" s="3">
        <f t="shared" si="68"/>
        <v>99.09</v>
      </c>
      <c r="R1253" s="13" t="s">
        <v>377</v>
      </c>
      <c r="S1253" s="17" t="s">
        <v>379</v>
      </c>
      <c r="T1253" s="3"/>
      <c r="U1253" s="3"/>
    </row>
    <row r="1254" spans="1:21" x14ac:dyDescent="0.15">
      <c r="A1254">
        <f t="shared" si="71"/>
        <v>40</v>
      </c>
      <c r="B1254" s="17" t="s">
        <v>3297</v>
      </c>
      <c r="C1254">
        <v>90.37</v>
      </c>
      <c r="D1254" s="3">
        <v>6.9</v>
      </c>
      <c r="E1254" s="3" t="s">
        <v>2173</v>
      </c>
      <c r="F1254" s="3">
        <v>2.5499999999999998</v>
      </c>
      <c r="G1254" s="3" t="s">
        <v>2173</v>
      </c>
      <c r="H1254" s="3" t="s">
        <v>1111</v>
      </c>
      <c r="I1254" s="22" t="s">
        <v>2173</v>
      </c>
      <c r="J1254" s="22" t="s">
        <v>2173</v>
      </c>
      <c r="K1254" s="22" t="s">
        <v>1111</v>
      </c>
      <c r="L1254" s="22" t="s">
        <v>2173</v>
      </c>
      <c r="M1254" s="3">
        <v>0.08</v>
      </c>
      <c r="N1254" s="14" t="s">
        <v>1330</v>
      </c>
      <c r="O1254" s="3">
        <f t="shared" si="68"/>
        <v>99.9</v>
      </c>
      <c r="R1254" s="13" t="s">
        <v>378</v>
      </c>
      <c r="T1254" s="3"/>
      <c r="U1254" s="3"/>
    </row>
    <row r="1255" spans="1:21" x14ac:dyDescent="0.15">
      <c r="A1255">
        <f t="shared" si="71"/>
        <v>41</v>
      </c>
      <c r="B1255" s="17" t="s">
        <v>3300</v>
      </c>
      <c r="C1255">
        <v>94.12</v>
      </c>
      <c r="D1255" s="3">
        <v>4.7699999999999996</v>
      </c>
      <c r="E1255" s="3">
        <v>0.3</v>
      </c>
      <c r="F1255" s="3">
        <v>0.67</v>
      </c>
      <c r="G1255" s="3" t="s">
        <v>2173</v>
      </c>
      <c r="H1255" s="3" t="s">
        <v>2173</v>
      </c>
      <c r="I1255" s="22" t="s">
        <v>2173</v>
      </c>
      <c r="J1255" s="22" t="s">
        <v>2173</v>
      </c>
      <c r="K1255" s="22">
        <v>0.48</v>
      </c>
      <c r="L1255" s="22" t="s">
        <v>2173</v>
      </c>
      <c r="M1255" s="3" t="s">
        <v>2173</v>
      </c>
      <c r="N1255" s="3" t="s">
        <v>3292</v>
      </c>
      <c r="O1255" s="3">
        <f t="shared" si="68"/>
        <v>100.34</v>
      </c>
      <c r="R1255" s="13" t="s">
        <v>360</v>
      </c>
      <c r="T1255" s="3"/>
      <c r="U1255" s="3"/>
    </row>
    <row r="1256" spans="1:21" x14ac:dyDescent="0.15">
      <c r="A1256">
        <f t="shared" si="71"/>
        <v>42</v>
      </c>
      <c r="B1256" s="17" t="s">
        <v>3301</v>
      </c>
      <c r="C1256" s="13">
        <v>76.42</v>
      </c>
      <c r="D1256" s="14" t="s">
        <v>2173</v>
      </c>
      <c r="E1256" s="14">
        <v>21.33</v>
      </c>
      <c r="F1256" s="14" t="s">
        <v>1111</v>
      </c>
      <c r="G1256" s="3" t="s">
        <v>2173</v>
      </c>
      <c r="H1256" s="14" t="s">
        <v>1111</v>
      </c>
      <c r="I1256" s="22" t="s">
        <v>1111</v>
      </c>
      <c r="J1256" s="22" t="s">
        <v>2173</v>
      </c>
      <c r="K1256" s="22">
        <v>2.25</v>
      </c>
      <c r="L1256" s="22" t="s">
        <v>2173</v>
      </c>
      <c r="M1256" s="3" t="s">
        <v>2173</v>
      </c>
      <c r="N1256" s="3" t="s">
        <v>1112</v>
      </c>
      <c r="O1256" s="3">
        <f t="shared" si="68"/>
        <v>100</v>
      </c>
    </row>
    <row r="1257" spans="1:21" x14ac:dyDescent="0.15">
      <c r="A1257">
        <f t="shared" si="71"/>
        <v>43</v>
      </c>
      <c r="B1257" s="17" t="s">
        <v>3302</v>
      </c>
      <c r="C1257">
        <v>77.400000000000006</v>
      </c>
      <c r="D1257" s="3">
        <v>2.46</v>
      </c>
      <c r="E1257" s="3">
        <v>16.399999999999999</v>
      </c>
      <c r="F1257" s="3">
        <v>0.68</v>
      </c>
      <c r="G1257" s="3" t="s">
        <v>2173</v>
      </c>
      <c r="H1257" s="3">
        <v>0.93</v>
      </c>
      <c r="I1257" s="22">
        <v>1.83</v>
      </c>
      <c r="J1257" s="22" t="s">
        <v>2173</v>
      </c>
      <c r="K1257" s="22" t="s">
        <v>1111</v>
      </c>
      <c r="L1257" s="22" t="s">
        <v>2173</v>
      </c>
      <c r="M1257" s="3" t="s">
        <v>2173</v>
      </c>
      <c r="N1257" s="3" t="s">
        <v>1112</v>
      </c>
      <c r="O1257" s="3">
        <f t="shared" si="68"/>
        <v>99.7</v>
      </c>
    </row>
    <row r="1258" spans="1:21" x14ac:dyDescent="0.15">
      <c r="A1258">
        <f t="shared" si="71"/>
        <v>44</v>
      </c>
      <c r="B1258" s="17" t="s">
        <v>3303</v>
      </c>
      <c r="C1258">
        <v>71.7</v>
      </c>
      <c r="D1258" s="3">
        <v>1.01</v>
      </c>
      <c r="E1258" s="3">
        <v>23.53</v>
      </c>
      <c r="F1258" s="3">
        <v>0.8</v>
      </c>
      <c r="G1258" s="3" t="s">
        <v>2173</v>
      </c>
      <c r="H1258" s="3">
        <v>2.59</v>
      </c>
      <c r="I1258" s="22">
        <v>0.37</v>
      </c>
      <c r="J1258" s="22" t="s">
        <v>2173</v>
      </c>
      <c r="K1258" s="22" t="s">
        <v>1111</v>
      </c>
      <c r="L1258" s="22" t="s">
        <v>2173</v>
      </c>
      <c r="M1258" s="14" t="s">
        <v>1111</v>
      </c>
      <c r="N1258" s="3" t="s">
        <v>1112</v>
      </c>
      <c r="O1258" s="3">
        <f t="shared" si="68"/>
        <v>100.00000000000001</v>
      </c>
    </row>
    <row r="1259" spans="1:21" x14ac:dyDescent="0.15">
      <c r="A1259">
        <f t="shared" si="71"/>
        <v>45</v>
      </c>
      <c r="B1259" s="17" t="s">
        <v>3304</v>
      </c>
      <c r="C1259">
        <v>65.34</v>
      </c>
      <c r="D1259" s="3">
        <v>5.04</v>
      </c>
      <c r="E1259" s="3">
        <v>25.64</v>
      </c>
      <c r="F1259" s="3">
        <v>2.09</v>
      </c>
      <c r="G1259" s="3" t="s">
        <v>2173</v>
      </c>
      <c r="H1259" s="3">
        <v>1.79</v>
      </c>
      <c r="I1259" s="22" t="s">
        <v>1111</v>
      </c>
      <c r="J1259" s="22" t="s">
        <v>2173</v>
      </c>
      <c r="K1259" s="22">
        <v>0.1</v>
      </c>
      <c r="L1259" s="22" t="s">
        <v>2173</v>
      </c>
      <c r="M1259" s="3" t="s">
        <v>2173</v>
      </c>
      <c r="N1259" s="3" t="s">
        <v>1112</v>
      </c>
      <c r="O1259" s="3">
        <f t="shared" si="68"/>
        <v>100.00000000000001</v>
      </c>
    </row>
    <row r="1260" spans="1:21" x14ac:dyDescent="0.15">
      <c r="A1260" s="13" t="s">
        <v>3305</v>
      </c>
      <c r="C1260"/>
      <c r="I1260" s="22"/>
      <c r="J1260" s="22"/>
      <c r="K1260" s="22"/>
      <c r="L1260" s="22"/>
    </row>
    <row r="1261" spans="1:21" x14ac:dyDescent="0.15">
      <c r="A1261">
        <f>A1259+1</f>
        <v>46</v>
      </c>
      <c r="B1261" s="17" t="s">
        <v>3306</v>
      </c>
      <c r="C1261">
        <v>76.099999999999994</v>
      </c>
      <c r="D1261" s="3">
        <v>22.3</v>
      </c>
      <c r="E1261" s="3" t="s">
        <v>2173</v>
      </c>
      <c r="F1261" s="3" t="s">
        <v>1111</v>
      </c>
      <c r="G1261" s="3" t="s">
        <v>2173</v>
      </c>
      <c r="H1261" s="4">
        <v>1.6</v>
      </c>
      <c r="I1261" s="22" t="s">
        <v>2173</v>
      </c>
      <c r="J1261" s="22" t="s">
        <v>2173</v>
      </c>
      <c r="K1261" s="22" t="s">
        <v>2173</v>
      </c>
      <c r="L1261" s="22" t="s">
        <v>2173</v>
      </c>
      <c r="M1261" s="3" t="s">
        <v>2173</v>
      </c>
      <c r="N1261" s="3" t="s">
        <v>480</v>
      </c>
      <c r="O1261" s="3">
        <f t="shared" si="68"/>
        <v>99.999999999999986</v>
      </c>
      <c r="R1261" t="s">
        <v>2550</v>
      </c>
      <c r="S1261" s="8" t="s">
        <v>2525</v>
      </c>
    </row>
    <row r="1262" spans="1:21" x14ac:dyDescent="0.15">
      <c r="A1262">
        <f t="shared" ref="A1262:A1276" si="72">A1261+1</f>
        <v>47</v>
      </c>
      <c r="B1262" s="17" t="s">
        <v>3307</v>
      </c>
      <c r="C1262">
        <v>71</v>
      </c>
      <c r="D1262" s="3">
        <v>26</v>
      </c>
      <c r="E1262" s="3">
        <v>1.8</v>
      </c>
      <c r="F1262" s="3" t="s">
        <v>2173</v>
      </c>
      <c r="G1262" s="3" t="s">
        <v>2173</v>
      </c>
      <c r="H1262" s="3">
        <v>1.2</v>
      </c>
      <c r="I1262" s="22" t="s">
        <v>2173</v>
      </c>
      <c r="J1262" s="22" t="s">
        <v>2173</v>
      </c>
      <c r="K1262" s="22" t="s">
        <v>2173</v>
      </c>
      <c r="L1262" s="22" t="s">
        <v>2173</v>
      </c>
      <c r="M1262" s="3" t="s">
        <v>2173</v>
      </c>
      <c r="N1262" s="3" t="s">
        <v>480</v>
      </c>
      <c r="O1262" s="3">
        <f t="shared" si="68"/>
        <v>100</v>
      </c>
      <c r="R1262" t="s">
        <v>2550</v>
      </c>
    </row>
    <row r="1263" spans="1:21" x14ac:dyDescent="0.15">
      <c r="A1263">
        <f t="shared" si="72"/>
        <v>48</v>
      </c>
      <c r="B1263" s="17" t="s">
        <v>3308</v>
      </c>
      <c r="C1263">
        <v>76</v>
      </c>
      <c r="D1263" s="3">
        <v>24</v>
      </c>
      <c r="E1263" s="3" t="s">
        <v>2173</v>
      </c>
      <c r="F1263" s="3" t="s">
        <v>2173</v>
      </c>
      <c r="G1263" s="3" t="s">
        <v>2173</v>
      </c>
      <c r="H1263" s="3" t="s">
        <v>2173</v>
      </c>
      <c r="I1263" s="22" t="s">
        <v>2173</v>
      </c>
      <c r="J1263" s="22" t="s">
        <v>2173</v>
      </c>
      <c r="K1263" s="22" t="s">
        <v>2173</v>
      </c>
      <c r="L1263" s="22" t="s">
        <v>2173</v>
      </c>
      <c r="M1263" s="3" t="s">
        <v>2173</v>
      </c>
      <c r="N1263" s="3" t="s">
        <v>1332</v>
      </c>
      <c r="O1263" s="3">
        <f t="shared" si="68"/>
        <v>100</v>
      </c>
      <c r="R1263" s="6"/>
    </row>
    <row r="1264" spans="1:21" x14ac:dyDescent="0.15">
      <c r="A1264">
        <f t="shared" si="72"/>
        <v>49</v>
      </c>
      <c r="B1264" s="17" t="s">
        <v>1317</v>
      </c>
      <c r="C1264" s="13">
        <v>77.56</v>
      </c>
      <c r="D1264" s="3">
        <v>21.12</v>
      </c>
      <c r="E1264" s="3">
        <v>0.97</v>
      </c>
      <c r="F1264" s="3" t="s">
        <v>3081</v>
      </c>
      <c r="G1264" s="3" t="s">
        <v>2173</v>
      </c>
      <c r="H1264" s="3" t="s">
        <v>1111</v>
      </c>
      <c r="I1264" s="22" t="s">
        <v>1111</v>
      </c>
      <c r="J1264" s="22"/>
      <c r="K1264" s="22">
        <v>0.35</v>
      </c>
      <c r="L1264" s="22" t="s">
        <v>2173</v>
      </c>
      <c r="M1264" s="3" t="s">
        <v>2173</v>
      </c>
      <c r="N1264" s="3" t="s">
        <v>1112</v>
      </c>
      <c r="O1264" s="3">
        <f t="shared" si="68"/>
        <v>100</v>
      </c>
    </row>
    <row r="1265" spans="1:18" x14ac:dyDescent="0.15">
      <c r="A1265">
        <f t="shared" si="72"/>
        <v>50</v>
      </c>
      <c r="B1265" s="17" t="s">
        <v>1318</v>
      </c>
      <c r="C1265">
        <v>80</v>
      </c>
      <c r="D1265" s="3">
        <v>20</v>
      </c>
      <c r="E1265" s="3" t="s">
        <v>2173</v>
      </c>
      <c r="F1265" s="3" t="s">
        <v>2173</v>
      </c>
      <c r="G1265" s="3" t="s">
        <v>2173</v>
      </c>
      <c r="H1265" s="3" t="s">
        <v>2173</v>
      </c>
      <c r="I1265" s="22" t="s">
        <v>2173</v>
      </c>
      <c r="J1265" s="22" t="s">
        <v>2173</v>
      </c>
      <c r="K1265" s="22" t="s">
        <v>2173</v>
      </c>
      <c r="L1265" s="22" t="s">
        <v>2173</v>
      </c>
      <c r="M1265" s="3" t="s">
        <v>2173</v>
      </c>
      <c r="N1265" s="3" t="s">
        <v>1332</v>
      </c>
      <c r="O1265" s="3">
        <f t="shared" si="68"/>
        <v>100</v>
      </c>
      <c r="R1265" s="6"/>
    </row>
    <row r="1266" spans="1:18" x14ac:dyDescent="0.15">
      <c r="A1266">
        <f t="shared" si="72"/>
        <v>51</v>
      </c>
      <c r="B1266" s="17" t="s">
        <v>1319</v>
      </c>
      <c r="C1266">
        <v>73.94</v>
      </c>
      <c r="D1266" s="3">
        <v>21.67</v>
      </c>
      <c r="E1266" s="3" t="s">
        <v>2173</v>
      </c>
      <c r="F1266" s="3">
        <v>1.19</v>
      </c>
      <c r="G1266" s="3" t="s">
        <v>2173</v>
      </c>
      <c r="H1266" s="3">
        <v>0.17</v>
      </c>
      <c r="I1266" s="22" t="s">
        <v>2173</v>
      </c>
      <c r="J1266" s="22" t="s">
        <v>1111</v>
      </c>
      <c r="K1266" s="22">
        <v>2.11</v>
      </c>
      <c r="L1266" s="22" t="s">
        <v>2173</v>
      </c>
      <c r="M1266" s="3" t="s">
        <v>2173</v>
      </c>
      <c r="N1266" s="3" t="s">
        <v>1333</v>
      </c>
      <c r="O1266" s="3">
        <f t="shared" si="68"/>
        <v>99.08</v>
      </c>
      <c r="R1266" s="6"/>
    </row>
    <row r="1267" spans="1:18" x14ac:dyDescent="0.15">
      <c r="A1267">
        <f t="shared" si="72"/>
        <v>52</v>
      </c>
      <c r="B1267" s="17" t="s">
        <v>1320</v>
      </c>
      <c r="C1267" s="13">
        <v>72.52</v>
      </c>
      <c r="D1267" s="3">
        <v>21.06</v>
      </c>
      <c r="E1267" s="3" t="s">
        <v>2173</v>
      </c>
      <c r="F1267" s="3">
        <v>2.14</v>
      </c>
      <c r="G1267" s="3" t="s">
        <v>2173</v>
      </c>
      <c r="H1267" s="3">
        <v>0.15</v>
      </c>
      <c r="I1267" s="22" t="s">
        <v>2173</v>
      </c>
      <c r="J1267" s="22" t="s">
        <v>1111</v>
      </c>
      <c r="K1267" s="22">
        <v>2.66</v>
      </c>
      <c r="L1267" s="22" t="s">
        <v>2173</v>
      </c>
      <c r="M1267" s="3" t="s">
        <v>2173</v>
      </c>
      <c r="N1267" s="3" t="s">
        <v>1333</v>
      </c>
      <c r="O1267" s="3">
        <f t="shared" si="68"/>
        <v>98.53</v>
      </c>
      <c r="R1267" s="6"/>
    </row>
    <row r="1268" spans="1:18" x14ac:dyDescent="0.15">
      <c r="A1268">
        <f t="shared" si="72"/>
        <v>53</v>
      </c>
      <c r="B1268" s="17" t="s">
        <v>1321</v>
      </c>
      <c r="C1268" s="13">
        <v>74.790000000000006</v>
      </c>
      <c r="D1268" s="3">
        <v>20.29</v>
      </c>
      <c r="E1268" s="3">
        <v>1.85</v>
      </c>
      <c r="F1268" s="3">
        <v>3</v>
      </c>
      <c r="G1268" s="3" t="s">
        <v>2173</v>
      </c>
      <c r="H1268" s="3" t="s">
        <v>2173</v>
      </c>
      <c r="I1268" s="22" t="s">
        <v>2173</v>
      </c>
      <c r="J1268" s="22" t="s">
        <v>2173</v>
      </c>
      <c r="K1268" s="22" t="s">
        <v>2173</v>
      </c>
      <c r="L1268" s="22" t="s">
        <v>2173</v>
      </c>
      <c r="M1268" s="3" t="s">
        <v>2173</v>
      </c>
      <c r="N1268" s="14" t="s">
        <v>2259</v>
      </c>
      <c r="O1268" s="3">
        <f t="shared" si="68"/>
        <v>99.93</v>
      </c>
    </row>
    <row r="1269" spans="1:18" x14ac:dyDescent="0.15">
      <c r="A1269">
        <f t="shared" si="72"/>
        <v>54</v>
      </c>
      <c r="B1269" s="17" t="s">
        <v>1322</v>
      </c>
      <c r="C1269">
        <v>69.62</v>
      </c>
      <c r="D1269" s="3">
        <v>25.99</v>
      </c>
      <c r="E1269" s="3">
        <v>2.5499999999999998</v>
      </c>
      <c r="F1269" s="3">
        <v>1.45</v>
      </c>
      <c r="G1269" s="3" t="s">
        <v>2173</v>
      </c>
      <c r="H1269" s="3" t="s">
        <v>2173</v>
      </c>
      <c r="I1269" s="22" t="s">
        <v>2173</v>
      </c>
      <c r="J1269" s="22" t="s">
        <v>2173</v>
      </c>
      <c r="K1269" s="22" t="s">
        <v>2173</v>
      </c>
      <c r="L1269" s="22" t="s">
        <v>2173</v>
      </c>
      <c r="M1269" s="3" t="s">
        <v>2173</v>
      </c>
      <c r="N1269" s="14" t="s">
        <v>2259</v>
      </c>
      <c r="O1269" s="3">
        <f t="shared" si="68"/>
        <v>99.61</v>
      </c>
    </row>
    <row r="1270" spans="1:18" x14ac:dyDescent="0.15">
      <c r="A1270">
        <f t="shared" si="72"/>
        <v>55</v>
      </c>
      <c r="B1270" s="17" t="s">
        <v>1323</v>
      </c>
      <c r="C1270">
        <v>71.48</v>
      </c>
      <c r="D1270" s="3">
        <v>23.59</v>
      </c>
      <c r="E1270" s="3" t="s">
        <v>2173</v>
      </c>
      <c r="F1270" s="3">
        <v>4.04</v>
      </c>
      <c r="G1270" s="3">
        <v>0.12</v>
      </c>
      <c r="H1270" s="3" t="s">
        <v>2173</v>
      </c>
      <c r="I1270" s="22" t="s">
        <v>2173</v>
      </c>
      <c r="J1270" s="22" t="s">
        <v>2173</v>
      </c>
      <c r="K1270" s="22" t="s">
        <v>2173</v>
      </c>
      <c r="L1270" s="22" t="s">
        <v>2173</v>
      </c>
      <c r="M1270" s="3" t="s">
        <v>2173</v>
      </c>
      <c r="N1270" s="3" t="s">
        <v>1334</v>
      </c>
      <c r="O1270" s="3">
        <f t="shared" si="68"/>
        <v>99.230000000000018</v>
      </c>
      <c r="R1270" s="6"/>
    </row>
    <row r="1271" spans="1:18" x14ac:dyDescent="0.15">
      <c r="A1271">
        <f t="shared" si="72"/>
        <v>56</v>
      </c>
      <c r="B1271" s="17" t="s">
        <v>1324</v>
      </c>
      <c r="C1271">
        <v>79.16</v>
      </c>
      <c r="D1271" s="3">
        <v>19.34</v>
      </c>
      <c r="E1271" s="3">
        <v>1.5</v>
      </c>
      <c r="F1271" s="3" t="s">
        <v>1111</v>
      </c>
      <c r="G1271" s="3" t="s">
        <v>2173</v>
      </c>
      <c r="H1271" s="3" t="s">
        <v>1111</v>
      </c>
      <c r="I1271" s="22" t="s">
        <v>1111</v>
      </c>
      <c r="J1271" s="22" t="s">
        <v>2173</v>
      </c>
      <c r="K1271" s="22" t="s">
        <v>1111</v>
      </c>
      <c r="L1271" s="22" t="s">
        <v>2173</v>
      </c>
      <c r="M1271" s="3" t="s">
        <v>2173</v>
      </c>
      <c r="N1271" s="3" t="s">
        <v>1112</v>
      </c>
      <c r="O1271" s="3">
        <f t="shared" si="68"/>
        <v>100</v>
      </c>
    </row>
    <row r="1272" spans="1:18" x14ac:dyDescent="0.15">
      <c r="A1272">
        <f t="shared" si="72"/>
        <v>57</v>
      </c>
      <c r="B1272" s="17" t="s">
        <v>1325</v>
      </c>
      <c r="C1272">
        <v>79.55</v>
      </c>
      <c r="D1272" s="3">
        <v>20.05</v>
      </c>
      <c r="E1272" s="3">
        <v>2.08</v>
      </c>
      <c r="F1272" s="3" t="s">
        <v>1111</v>
      </c>
      <c r="G1272" s="3" t="s">
        <v>2173</v>
      </c>
      <c r="H1272" s="3" t="s">
        <v>1111</v>
      </c>
      <c r="I1272" s="22" t="s">
        <v>1111</v>
      </c>
      <c r="J1272" s="22" t="s">
        <v>2173</v>
      </c>
      <c r="K1272" s="22">
        <v>0.12</v>
      </c>
      <c r="L1272" s="22" t="s">
        <v>2173</v>
      </c>
      <c r="M1272" s="3" t="s">
        <v>2173</v>
      </c>
      <c r="N1272" s="3" t="s">
        <v>1112</v>
      </c>
      <c r="O1272" s="3">
        <f t="shared" si="68"/>
        <v>101.8</v>
      </c>
    </row>
    <row r="1273" spans="1:18" x14ac:dyDescent="0.15">
      <c r="A1273">
        <f t="shared" si="72"/>
        <v>58</v>
      </c>
      <c r="B1273" s="17" t="s">
        <v>1326</v>
      </c>
      <c r="C1273">
        <v>78.510000000000005</v>
      </c>
      <c r="D1273" s="3">
        <v>20.27</v>
      </c>
      <c r="E1273" s="3" t="s">
        <v>2173</v>
      </c>
      <c r="F1273" s="3">
        <v>0.52</v>
      </c>
      <c r="G1273" s="3" t="s">
        <v>2173</v>
      </c>
      <c r="H1273" s="3">
        <v>0.18</v>
      </c>
      <c r="I1273" s="22" t="s">
        <v>2173</v>
      </c>
      <c r="J1273" s="22" t="s">
        <v>2173</v>
      </c>
      <c r="K1273" s="22" t="s">
        <v>2173</v>
      </c>
      <c r="L1273" s="22" t="s">
        <v>2173</v>
      </c>
      <c r="M1273" s="3" t="s">
        <v>2173</v>
      </c>
      <c r="N1273" s="3" t="s">
        <v>1335</v>
      </c>
      <c r="O1273" s="3">
        <f t="shared" si="68"/>
        <v>99.48</v>
      </c>
      <c r="R1273" s="6"/>
    </row>
    <row r="1274" spans="1:18" x14ac:dyDescent="0.15">
      <c r="A1274">
        <f t="shared" si="72"/>
        <v>59</v>
      </c>
      <c r="B1274" s="17" t="s">
        <v>1327</v>
      </c>
      <c r="C1274">
        <v>62.51</v>
      </c>
      <c r="D1274" s="3">
        <v>25</v>
      </c>
      <c r="E1274" s="3">
        <v>9.3699999999999992</v>
      </c>
      <c r="F1274" s="3" t="s">
        <v>2173</v>
      </c>
      <c r="G1274" s="3" t="s">
        <v>2173</v>
      </c>
      <c r="H1274" s="3">
        <v>3.12</v>
      </c>
      <c r="I1274" s="22" t="s">
        <v>2173</v>
      </c>
      <c r="J1274" s="22" t="s">
        <v>2173</v>
      </c>
      <c r="K1274" s="22" t="s">
        <v>2173</v>
      </c>
      <c r="L1274" s="22" t="s">
        <v>2173</v>
      </c>
      <c r="M1274" s="3" t="s">
        <v>2173</v>
      </c>
      <c r="N1274" s="3" t="s">
        <v>2173</v>
      </c>
      <c r="O1274" s="3">
        <f t="shared" si="68"/>
        <v>100</v>
      </c>
    </row>
    <row r="1275" spans="1:18" x14ac:dyDescent="0.15">
      <c r="A1275">
        <f t="shared" si="72"/>
        <v>60</v>
      </c>
      <c r="B1275" s="17" t="s">
        <v>1328</v>
      </c>
      <c r="C1275">
        <v>68.91</v>
      </c>
      <c r="D1275" s="3">
        <v>17.239999999999998</v>
      </c>
      <c r="E1275" s="3">
        <v>3.5</v>
      </c>
      <c r="F1275" s="3">
        <v>10.35</v>
      </c>
      <c r="G1275" s="3" t="s">
        <v>2173</v>
      </c>
      <c r="H1275" s="3" t="s">
        <v>2173</v>
      </c>
      <c r="I1275" s="22" t="s">
        <v>2173</v>
      </c>
      <c r="J1275" s="22" t="s">
        <v>2173</v>
      </c>
      <c r="K1275" s="22" t="s">
        <v>2173</v>
      </c>
      <c r="L1275" s="22" t="s">
        <v>2173</v>
      </c>
      <c r="M1275" s="3" t="s">
        <v>2173</v>
      </c>
      <c r="N1275" s="3" t="s">
        <v>2173</v>
      </c>
      <c r="O1275" s="3">
        <f t="shared" si="68"/>
        <v>99.999999999999986</v>
      </c>
    </row>
    <row r="1276" spans="1:18" x14ac:dyDescent="0.15">
      <c r="A1276">
        <f t="shared" si="72"/>
        <v>61</v>
      </c>
      <c r="B1276" s="17" t="s">
        <v>1329</v>
      </c>
      <c r="C1276">
        <v>60.61</v>
      </c>
      <c r="D1276" s="3">
        <v>18.18</v>
      </c>
      <c r="E1276" s="3">
        <v>6.06</v>
      </c>
      <c r="F1276" s="3">
        <v>12.12</v>
      </c>
      <c r="G1276" s="3" t="s">
        <v>2173</v>
      </c>
      <c r="H1276" s="3">
        <v>3.03</v>
      </c>
      <c r="I1276" s="22" t="s">
        <v>2173</v>
      </c>
      <c r="J1276" s="22" t="s">
        <v>2173</v>
      </c>
      <c r="K1276" s="22" t="s">
        <v>2173</v>
      </c>
      <c r="L1276" s="22" t="s">
        <v>2173</v>
      </c>
      <c r="M1276" s="3" t="s">
        <v>2173</v>
      </c>
      <c r="N1276" s="3" t="s">
        <v>2173</v>
      </c>
      <c r="O1276" s="3">
        <f t="shared" si="68"/>
        <v>100</v>
      </c>
    </row>
    <row r="1277" spans="1:18" x14ac:dyDescent="0.15">
      <c r="A1277" t="s">
        <v>1336</v>
      </c>
      <c r="C1277"/>
      <c r="I1277" s="22"/>
      <c r="J1277" s="22"/>
      <c r="K1277" s="22"/>
      <c r="L1277" s="22"/>
    </row>
    <row r="1278" spans="1:18" x14ac:dyDescent="0.15">
      <c r="A1278">
        <f>A1276+1</f>
        <v>62</v>
      </c>
      <c r="B1278" s="17" t="s">
        <v>1337</v>
      </c>
      <c r="C1278">
        <v>90.9</v>
      </c>
      <c r="D1278">
        <v>9.1</v>
      </c>
      <c r="E1278" s="3" t="s">
        <v>2173</v>
      </c>
      <c r="F1278" s="3" t="s">
        <v>2173</v>
      </c>
      <c r="G1278" s="3" t="s">
        <v>2173</v>
      </c>
      <c r="H1278" s="3" t="s">
        <v>2173</v>
      </c>
      <c r="I1278" s="22" t="s">
        <v>2173</v>
      </c>
      <c r="J1278" s="22" t="s">
        <v>2173</v>
      </c>
      <c r="K1278" s="22" t="s">
        <v>2173</v>
      </c>
      <c r="L1278" s="22" t="s">
        <v>2173</v>
      </c>
      <c r="M1278" s="3" t="s">
        <v>2173</v>
      </c>
      <c r="N1278" s="3" t="s">
        <v>2173</v>
      </c>
      <c r="O1278" s="3">
        <f t="shared" ref="O1278:O1304" si="73">SUM(C1278:M1278)</f>
        <v>100</v>
      </c>
    </row>
    <row r="1279" spans="1:18" x14ac:dyDescent="0.15">
      <c r="A1279">
        <f>A1278+1</f>
        <v>63</v>
      </c>
      <c r="B1279" s="17" t="s">
        <v>1338</v>
      </c>
      <c r="C1279">
        <v>90</v>
      </c>
      <c r="D1279">
        <v>10</v>
      </c>
      <c r="E1279" s="3" t="s">
        <v>2173</v>
      </c>
      <c r="F1279" s="3" t="s">
        <v>2173</v>
      </c>
      <c r="G1279" s="3" t="s">
        <v>2173</v>
      </c>
      <c r="H1279" s="3" t="s">
        <v>2173</v>
      </c>
      <c r="I1279" s="22" t="s">
        <v>2173</v>
      </c>
      <c r="J1279" s="22" t="s">
        <v>2173</v>
      </c>
      <c r="K1279" s="22" t="s">
        <v>2173</v>
      </c>
      <c r="L1279" s="22" t="s">
        <v>2173</v>
      </c>
      <c r="M1279" s="3" t="s">
        <v>2173</v>
      </c>
      <c r="N1279" s="3" t="s">
        <v>2173</v>
      </c>
      <c r="O1279" s="3">
        <f t="shared" si="73"/>
        <v>100</v>
      </c>
    </row>
    <row r="1280" spans="1:18" x14ac:dyDescent="0.15">
      <c r="A1280">
        <f>A1279+1</f>
        <v>64</v>
      </c>
      <c r="B1280" s="17" t="s">
        <v>1338</v>
      </c>
      <c r="C1280">
        <v>92.6</v>
      </c>
      <c r="D1280">
        <v>7.4</v>
      </c>
      <c r="E1280" s="3" t="s">
        <v>2173</v>
      </c>
      <c r="F1280" s="3" t="s">
        <v>2173</v>
      </c>
      <c r="G1280" s="3" t="s">
        <v>2173</v>
      </c>
      <c r="H1280" s="3" t="s">
        <v>2173</v>
      </c>
      <c r="I1280" s="22" t="s">
        <v>2173</v>
      </c>
      <c r="J1280" s="22" t="s">
        <v>2173</v>
      </c>
      <c r="K1280" s="22" t="s">
        <v>2173</v>
      </c>
      <c r="L1280" s="22" t="s">
        <v>2173</v>
      </c>
      <c r="M1280" s="3" t="s">
        <v>2173</v>
      </c>
      <c r="N1280" s="3" t="s">
        <v>2173</v>
      </c>
      <c r="O1280" s="3">
        <f t="shared" si="73"/>
        <v>100</v>
      </c>
    </row>
    <row r="1281" spans="1:18" x14ac:dyDescent="0.15">
      <c r="A1281">
        <f t="shared" ref="A1281:A1292" si="74">A1280+1</f>
        <v>65</v>
      </c>
      <c r="B1281" s="17" t="s">
        <v>1339</v>
      </c>
      <c r="C1281">
        <v>89.3</v>
      </c>
      <c r="D1281">
        <v>10.7</v>
      </c>
      <c r="E1281" s="3" t="s">
        <v>2173</v>
      </c>
      <c r="F1281" s="3" t="s">
        <v>2173</v>
      </c>
      <c r="G1281" s="3" t="s">
        <v>2173</v>
      </c>
      <c r="H1281" s="3" t="s">
        <v>2173</v>
      </c>
      <c r="I1281" s="22" t="s">
        <v>2173</v>
      </c>
      <c r="J1281" s="22" t="s">
        <v>2173</v>
      </c>
      <c r="K1281" s="22" t="s">
        <v>2173</v>
      </c>
      <c r="L1281" s="22" t="s">
        <v>2173</v>
      </c>
      <c r="M1281" s="3" t="s">
        <v>2173</v>
      </c>
      <c r="N1281" s="3" t="s">
        <v>2173</v>
      </c>
      <c r="O1281" s="3">
        <f t="shared" si="73"/>
        <v>100</v>
      </c>
    </row>
    <row r="1282" spans="1:18" x14ac:dyDescent="0.15">
      <c r="A1282">
        <f t="shared" si="74"/>
        <v>66</v>
      </c>
      <c r="B1282" s="17" t="s">
        <v>1340</v>
      </c>
      <c r="C1282">
        <v>92.6</v>
      </c>
      <c r="D1282">
        <v>7.4</v>
      </c>
      <c r="E1282" s="3" t="s">
        <v>2173</v>
      </c>
      <c r="F1282" s="3" t="s">
        <v>2173</v>
      </c>
      <c r="G1282" s="3" t="s">
        <v>2173</v>
      </c>
      <c r="H1282" s="3" t="s">
        <v>2173</v>
      </c>
      <c r="I1282" s="22" t="s">
        <v>2173</v>
      </c>
      <c r="J1282" s="22" t="s">
        <v>2173</v>
      </c>
      <c r="K1282" s="22" t="s">
        <v>2173</v>
      </c>
      <c r="L1282" s="22" t="s">
        <v>2173</v>
      </c>
      <c r="M1282" s="3" t="s">
        <v>2173</v>
      </c>
      <c r="N1282" s="3" t="s">
        <v>2173</v>
      </c>
      <c r="O1282" s="3">
        <f t="shared" si="73"/>
        <v>100</v>
      </c>
    </row>
    <row r="1283" spans="1:18" x14ac:dyDescent="0.15">
      <c r="A1283">
        <f t="shared" si="74"/>
        <v>67</v>
      </c>
      <c r="B1283" s="17" t="s">
        <v>1341</v>
      </c>
      <c r="C1283">
        <v>88.929000000000002</v>
      </c>
      <c r="D1283">
        <v>10.375</v>
      </c>
      <c r="E1283">
        <v>0.41899999999999998</v>
      </c>
      <c r="F1283">
        <v>6.2E-2</v>
      </c>
      <c r="G1283" s="3" t="s">
        <v>2173</v>
      </c>
      <c r="H1283" s="3">
        <v>0.1</v>
      </c>
      <c r="I1283" s="22" t="s">
        <v>2173</v>
      </c>
      <c r="J1283" s="22" t="s">
        <v>2173</v>
      </c>
      <c r="K1283" s="22" t="s">
        <v>2173</v>
      </c>
      <c r="L1283" s="22" t="s">
        <v>2173</v>
      </c>
      <c r="M1283" s="3" t="s">
        <v>2173</v>
      </c>
      <c r="N1283" s="3" t="s">
        <v>1030</v>
      </c>
      <c r="O1283" s="3">
        <f t="shared" si="73"/>
        <v>99.884999999999991</v>
      </c>
      <c r="R1283" s="6"/>
    </row>
    <row r="1284" spans="1:18" x14ac:dyDescent="0.15">
      <c r="A1284">
        <f t="shared" si="74"/>
        <v>68</v>
      </c>
      <c r="B1284" s="17" t="s">
        <v>1137</v>
      </c>
      <c r="C1284">
        <v>89.834999999999994</v>
      </c>
      <c r="D1284">
        <v>9.8130000000000006</v>
      </c>
      <c r="E1284">
        <v>3.5999999999999997E-2</v>
      </c>
      <c r="F1284">
        <v>0.13300000000000001</v>
      </c>
      <c r="G1284" s="3" t="s">
        <v>2173</v>
      </c>
      <c r="H1284" s="3">
        <v>8.0000000000000002E-3</v>
      </c>
      <c r="I1284" s="22" t="s">
        <v>2173</v>
      </c>
      <c r="J1284" s="22" t="s">
        <v>2173</v>
      </c>
      <c r="K1284" s="22" t="s">
        <v>2173</v>
      </c>
      <c r="L1284" s="22" t="s">
        <v>2173</v>
      </c>
      <c r="M1284" s="3" t="s">
        <v>2173</v>
      </c>
      <c r="N1284" s="3" t="s">
        <v>1030</v>
      </c>
      <c r="O1284" s="3">
        <f t="shared" si="73"/>
        <v>99.824999999999989</v>
      </c>
      <c r="R1284" s="6"/>
    </row>
    <row r="1285" spans="1:18" x14ac:dyDescent="0.15">
      <c r="A1285">
        <f t="shared" si="74"/>
        <v>69</v>
      </c>
      <c r="B1285" s="17" t="s">
        <v>1342</v>
      </c>
      <c r="C1285">
        <v>91.5</v>
      </c>
      <c r="D1285">
        <v>7.8</v>
      </c>
      <c r="E1285">
        <v>0.7</v>
      </c>
      <c r="F1285" s="3" t="s">
        <v>2173</v>
      </c>
      <c r="G1285" s="3" t="s">
        <v>2173</v>
      </c>
      <c r="H1285" s="3" t="s">
        <v>2173</v>
      </c>
      <c r="I1285" s="22" t="s">
        <v>2173</v>
      </c>
      <c r="J1285" s="25" t="s">
        <v>1111</v>
      </c>
      <c r="K1285" s="22" t="s">
        <v>2173</v>
      </c>
      <c r="L1285" s="22" t="s">
        <v>2173</v>
      </c>
      <c r="M1285" s="3" t="s">
        <v>2173</v>
      </c>
      <c r="N1285" s="3" t="s">
        <v>2173</v>
      </c>
      <c r="O1285" s="3">
        <f t="shared" si="73"/>
        <v>100</v>
      </c>
    </row>
    <row r="1286" spans="1:18" x14ac:dyDescent="0.15">
      <c r="A1286">
        <f t="shared" si="74"/>
        <v>70</v>
      </c>
      <c r="B1286" s="17" t="s">
        <v>1343</v>
      </c>
      <c r="C1286">
        <v>86</v>
      </c>
      <c r="D1286">
        <v>11.1</v>
      </c>
      <c r="E1286">
        <v>2.9</v>
      </c>
      <c r="F1286" s="3" t="s">
        <v>2173</v>
      </c>
      <c r="G1286" s="3" t="s">
        <v>2173</v>
      </c>
      <c r="H1286" s="3" t="s">
        <v>2173</v>
      </c>
      <c r="I1286" s="22" t="s">
        <v>2173</v>
      </c>
      <c r="J1286" s="25" t="s">
        <v>1111</v>
      </c>
      <c r="K1286" s="22" t="s">
        <v>2173</v>
      </c>
      <c r="L1286" s="22" t="s">
        <v>2173</v>
      </c>
      <c r="M1286" s="3" t="s">
        <v>2173</v>
      </c>
      <c r="N1286" s="3" t="s">
        <v>1029</v>
      </c>
      <c r="O1286" s="3">
        <f t="shared" si="73"/>
        <v>100</v>
      </c>
      <c r="R1286" s="6"/>
    </row>
    <row r="1287" spans="1:18" x14ac:dyDescent="0.15">
      <c r="A1287">
        <f t="shared" si="74"/>
        <v>71</v>
      </c>
      <c r="B1287" s="17" t="s">
        <v>1344</v>
      </c>
      <c r="C1287">
        <v>88.61</v>
      </c>
      <c r="D1287">
        <v>10.76</v>
      </c>
      <c r="E1287" s="3" t="s">
        <v>2173</v>
      </c>
      <c r="F1287" s="3" t="s">
        <v>2173</v>
      </c>
      <c r="G1287" s="3" t="s">
        <v>2173</v>
      </c>
      <c r="H1287">
        <v>0.69</v>
      </c>
      <c r="I1287" s="22" t="s">
        <v>2173</v>
      </c>
      <c r="J1287" s="25" t="s">
        <v>1111</v>
      </c>
      <c r="K1287" s="22" t="s">
        <v>2173</v>
      </c>
      <c r="L1287" s="22" t="s">
        <v>2173</v>
      </c>
      <c r="M1287" s="3" t="s">
        <v>2173</v>
      </c>
      <c r="N1287" s="14" t="s">
        <v>2259</v>
      </c>
      <c r="O1287" s="3">
        <f t="shared" si="73"/>
        <v>100.06</v>
      </c>
    </row>
    <row r="1288" spans="1:18" x14ac:dyDescent="0.15">
      <c r="A1288">
        <f t="shared" si="74"/>
        <v>72</v>
      </c>
      <c r="B1288" s="17" t="s">
        <v>1345</v>
      </c>
      <c r="C1288">
        <v>88.23</v>
      </c>
      <c r="D1288">
        <v>9.7100000000000009</v>
      </c>
      <c r="E1288">
        <v>0.99</v>
      </c>
      <c r="F1288">
        <v>0.7</v>
      </c>
      <c r="G1288" s="3" t="s">
        <v>2173</v>
      </c>
      <c r="H1288">
        <v>0.1</v>
      </c>
      <c r="I1288" s="25" t="s">
        <v>1111</v>
      </c>
      <c r="J1288" s="25" t="s">
        <v>1111</v>
      </c>
      <c r="K1288" s="22">
        <v>0.27</v>
      </c>
      <c r="L1288" s="22" t="s">
        <v>2173</v>
      </c>
      <c r="M1288" s="3" t="s">
        <v>2173</v>
      </c>
      <c r="N1288" s="3" t="s">
        <v>1112</v>
      </c>
      <c r="O1288" s="3">
        <f t="shared" si="73"/>
        <v>99.999999999999986</v>
      </c>
    </row>
    <row r="1289" spans="1:18" x14ac:dyDescent="0.15">
      <c r="A1289">
        <f t="shared" si="74"/>
        <v>73</v>
      </c>
      <c r="B1289" s="17" t="s">
        <v>1345</v>
      </c>
      <c r="C1289">
        <v>92.68</v>
      </c>
      <c r="D1289">
        <v>5.7</v>
      </c>
      <c r="E1289">
        <v>0.31</v>
      </c>
      <c r="F1289">
        <v>1</v>
      </c>
      <c r="G1289" s="14" t="s">
        <v>1111</v>
      </c>
      <c r="H1289">
        <v>0.2</v>
      </c>
      <c r="I1289" s="25" t="s">
        <v>1111</v>
      </c>
      <c r="J1289" s="22"/>
      <c r="K1289" s="22">
        <v>0.22</v>
      </c>
      <c r="L1289" s="22" t="s">
        <v>2173</v>
      </c>
      <c r="M1289" s="3" t="s">
        <v>2173</v>
      </c>
      <c r="N1289" s="3" t="s">
        <v>1112</v>
      </c>
      <c r="O1289" s="3">
        <f t="shared" si="73"/>
        <v>100.11000000000001</v>
      </c>
    </row>
    <row r="1290" spans="1:18" x14ac:dyDescent="0.15">
      <c r="A1290">
        <f t="shared" si="74"/>
        <v>74</v>
      </c>
      <c r="B1290" s="17" t="s">
        <v>1346</v>
      </c>
      <c r="C1290">
        <v>100</v>
      </c>
      <c r="D1290">
        <v>5</v>
      </c>
      <c r="E1290" s="3" t="s">
        <v>2173</v>
      </c>
      <c r="F1290" s="3" t="s">
        <v>2173</v>
      </c>
      <c r="G1290" s="3" t="s">
        <v>2173</v>
      </c>
      <c r="H1290" s="3" t="s">
        <v>2173</v>
      </c>
      <c r="I1290" s="22" t="s">
        <v>2173</v>
      </c>
      <c r="J1290" s="22" t="s">
        <v>2173</v>
      </c>
      <c r="K1290" s="22" t="s">
        <v>2173</v>
      </c>
      <c r="L1290" s="22" t="s">
        <v>2173</v>
      </c>
      <c r="N1290" s="3" t="s">
        <v>2173</v>
      </c>
      <c r="O1290" s="3">
        <f t="shared" si="73"/>
        <v>105</v>
      </c>
    </row>
    <row r="1291" spans="1:18" x14ac:dyDescent="0.15">
      <c r="A1291">
        <f t="shared" si="74"/>
        <v>75</v>
      </c>
      <c r="B1291" s="17" t="s">
        <v>1347</v>
      </c>
      <c r="C1291">
        <v>100</v>
      </c>
      <c r="D1291">
        <v>12</v>
      </c>
      <c r="E1291" s="3" t="s">
        <v>2173</v>
      </c>
      <c r="F1291" s="3" t="s">
        <v>2173</v>
      </c>
      <c r="G1291" s="3" t="s">
        <v>2173</v>
      </c>
      <c r="H1291" s="3" t="s">
        <v>2173</v>
      </c>
      <c r="I1291" s="22" t="s">
        <v>2173</v>
      </c>
      <c r="J1291" s="22" t="s">
        <v>2173</v>
      </c>
      <c r="K1291" s="22" t="s">
        <v>2173</v>
      </c>
      <c r="L1291" s="22" t="s">
        <v>2173</v>
      </c>
      <c r="N1291" s="3" t="s">
        <v>2173</v>
      </c>
      <c r="O1291" s="3">
        <f t="shared" si="73"/>
        <v>112</v>
      </c>
    </row>
    <row r="1292" spans="1:18" x14ac:dyDescent="0.15">
      <c r="A1292">
        <f t="shared" si="74"/>
        <v>76</v>
      </c>
      <c r="B1292" s="17" t="s">
        <v>1348</v>
      </c>
      <c r="C1292">
        <v>100</v>
      </c>
      <c r="D1292" s="3" t="s">
        <v>2173</v>
      </c>
      <c r="E1292" s="3" t="s">
        <v>2173</v>
      </c>
      <c r="F1292" s="3" t="s">
        <v>2173</v>
      </c>
      <c r="G1292" s="3" t="s">
        <v>2173</v>
      </c>
      <c r="H1292" s="3" t="s">
        <v>2173</v>
      </c>
      <c r="I1292" s="22" t="s">
        <v>2173</v>
      </c>
      <c r="J1292" s="22" t="s">
        <v>2173</v>
      </c>
      <c r="K1292" s="22" t="s">
        <v>2173</v>
      </c>
      <c r="L1292" s="22" t="s">
        <v>2173</v>
      </c>
      <c r="N1292" s="3" t="s">
        <v>2173</v>
      </c>
      <c r="O1292" s="3">
        <f t="shared" si="73"/>
        <v>100</v>
      </c>
    </row>
    <row r="1293" spans="1:18" x14ac:dyDescent="0.15">
      <c r="A1293" s="13" t="s">
        <v>1025</v>
      </c>
      <c r="I1293" s="22"/>
      <c r="J1293" s="22"/>
      <c r="K1293" s="22"/>
      <c r="L1293" s="22"/>
    </row>
    <row r="1294" spans="1:18" x14ac:dyDescent="0.15">
      <c r="A1294">
        <f>A1292+1</f>
        <v>77</v>
      </c>
      <c r="B1294" s="17" t="s">
        <v>1026</v>
      </c>
      <c r="C1294" s="3">
        <v>97.1</v>
      </c>
      <c r="D1294" s="3">
        <v>2.4</v>
      </c>
      <c r="E1294" s="3" t="s">
        <v>2173</v>
      </c>
      <c r="F1294" s="3">
        <v>0.5</v>
      </c>
      <c r="G1294" s="3" t="s">
        <v>2173</v>
      </c>
      <c r="H1294" s="3" t="s">
        <v>2173</v>
      </c>
      <c r="I1294" s="22" t="s">
        <v>2173</v>
      </c>
      <c r="J1294" s="25" t="s">
        <v>1111</v>
      </c>
      <c r="K1294" s="22" t="s">
        <v>2173</v>
      </c>
      <c r="L1294" s="22" t="s">
        <v>2173</v>
      </c>
      <c r="M1294" s="3" t="s">
        <v>2173</v>
      </c>
      <c r="N1294" s="3" t="s">
        <v>1031</v>
      </c>
      <c r="O1294" s="3">
        <f t="shared" si="73"/>
        <v>100</v>
      </c>
      <c r="R1294" t="s">
        <v>2982</v>
      </c>
    </row>
    <row r="1295" spans="1:18" x14ac:dyDescent="0.15">
      <c r="A1295">
        <f t="shared" ref="A1295:A1304" si="75">A1294+1</f>
        <v>78</v>
      </c>
      <c r="B1295" s="17" t="s">
        <v>1137</v>
      </c>
      <c r="C1295" s="3">
        <v>96.8</v>
      </c>
      <c r="D1295" s="3">
        <v>2.4</v>
      </c>
      <c r="E1295" s="3" t="s">
        <v>2173</v>
      </c>
      <c r="F1295" s="3">
        <v>0.8</v>
      </c>
      <c r="G1295" s="3" t="s">
        <v>2173</v>
      </c>
      <c r="H1295" s="3" t="s">
        <v>2173</v>
      </c>
      <c r="I1295" s="22" t="s">
        <v>2173</v>
      </c>
      <c r="J1295" s="25" t="s">
        <v>1111</v>
      </c>
      <c r="K1295" s="22" t="s">
        <v>2173</v>
      </c>
      <c r="L1295" s="22" t="s">
        <v>2173</v>
      </c>
      <c r="M1295" s="3" t="s">
        <v>2173</v>
      </c>
      <c r="N1295" s="3" t="s">
        <v>1031</v>
      </c>
      <c r="O1295" s="3">
        <f t="shared" si="73"/>
        <v>100</v>
      </c>
      <c r="R1295" t="s">
        <v>2983</v>
      </c>
    </row>
    <row r="1296" spans="1:18" x14ac:dyDescent="0.15">
      <c r="A1296">
        <f t="shared" si="75"/>
        <v>79</v>
      </c>
      <c r="B1296" s="17" t="s">
        <v>1137</v>
      </c>
      <c r="C1296" s="3">
        <v>95.9</v>
      </c>
      <c r="D1296" s="3">
        <v>2.9</v>
      </c>
      <c r="E1296" s="3" t="s">
        <v>2173</v>
      </c>
      <c r="F1296" s="3">
        <v>1.2</v>
      </c>
      <c r="G1296" s="3" t="s">
        <v>2173</v>
      </c>
      <c r="H1296" s="3" t="s">
        <v>2173</v>
      </c>
      <c r="I1296" s="22" t="s">
        <v>2173</v>
      </c>
      <c r="J1296" s="25" t="s">
        <v>1111</v>
      </c>
      <c r="K1296" s="22" t="s">
        <v>2173</v>
      </c>
      <c r="L1296" s="22" t="s">
        <v>2173</v>
      </c>
      <c r="M1296" s="3" t="s">
        <v>2173</v>
      </c>
      <c r="N1296" s="3" t="s">
        <v>1031</v>
      </c>
      <c r="O1296" s="3">
        <f t="shared" si="73"/>
        <v>100.00000000000001</v>
      </c>
      <c r="R1296" t="s">
        <v>2984</v>
      </c>
    </row>
    <row r="1297" spans="1:19" x14ac:dyDescent="0.15">
      <c r="A1297">
        <f t="shared" si="75"/>
        <v>80</v>
      </c>
      <c r="B1297" s="17" t="s">
        <v>1137</v>
      </c>
      <c r="C1297" s="3">
        <v>96</v>
      </c>
      <c r="D1297" s="3">
        <v>3.1</v>
      </c>
      <c r="E1297" s="3" t="s">
        <v>2173</v>
      </c>
      <c r="F1297" s="3">
        <v>0.9</v>
      </c>
      <c r="G1297" s="3" t="s">
        <v>2173</v>
      </c>
      <c r="H1297" s="3" t="s">
        <v>2173</v>
      </c>
      <c r="I1297" s="22" t="s">
        <v>2173</v>
      </c>
      <c r="J1297" s="25" t="s">
        <v>1111</v>
      </c>
      <c r="K1297" s="22" t="s">
        <v>2173</v>
      </c>
      <c r="L1297" s="22" t="s">
        <v>2173</v>
      </c>
      <c r="M1297" s="3" t="s">
        <v>2173</v>
      </c>
      <c r="N1297" s="3" t="s">
        <v>1031</v>
      </c>
      <c r="O1297" s="3">
        <f t="shared" si="73"/>
        <v>100</v>
      </c>
      <c r="R1297" t="s">
        <v>2985</v>
      </c>
    </row>
    <row r="1298" spans="1:19" x14ac:dyDescent="0.15">
      <c r="A1298">
        <f t="shared" si="75"/>
        <v>81</v>
      </c>
      <c r="B1298" s="17" t="s">
        <v>1137</v>
      </c>
      <c r="C1298" s="3">
        <v>95.2</v>
      </c>
      <c r="D1298" s="3">
        <v>3.5</v>
      </c>
      <c r="E1298" s="3" t="s">
        <v>2173</v>
      </c>
      <c r="F1298" s="3">
        <v>1.3</v>
      </c>
      <c r="G1298" s="3" t="s">
        <v>2173</v>
      </c>
      <c r="H1298" s="3" t="s">
        <v>2173</v>
      </c>
      <c r="I1298" s="22" t="s">
        <v>2173</v>
      </c>
      <c r="J1298" s="25" t="s">
        <v>1111</v>
      </c>
      <c r="K1298" s="22" t="s">
        <v>2173</v>
      </c>
      <c r="L1298" s="22" t="s">
        <v>2173</v>
      </c>
      <c r="M1298" s="3" t="s">
        <v>2173</v>
      </c>
      <c r="N1298" s="3" t="s">
        <v>1031</v>
      </c>
      <c r="O1298" s="3">
        <f t="shared" si="73"/>
        <v>100</v>
      </c>
      <c r="R1298" t="s">
        <v>2986</v>
      </c>
    </row>
    <row r="1299" spans="1:19" x14ac:dyDescent="0.15">
      <c r="A1299">
        <f t="shared" si="75"/>
        <v>82</v>
      </c>
      <c r="B1299" s="17" t="s">
        <v>1137</v>
      </c>
      <c r="C1299" s="3">
        <v>95.9</v>
      </c>
      <c r="D1299" s="3">
        <v>3.4</v>
      </c>
      <c r="E1299" s="3" t="s">
        <v>2173</v>
      </c>
      <c r="F1299" s="3">
        <v>0.7</v>
      </c>
      <c r="G1299" s="3" t="s">
        <v>2173</v>
      </c>
      <c r="H1299" s="3" t="s">
        <v>2173</v>
      </c>
      <c r="I1299" s="22" t="s">
        <v>2173</v>
      </c>
      <c r="J1299" s="25" t="s">
        <v>1111</v>
      </c>
      <c r="K1299" s="22" t="s">
        <v>2173</v>
      </c>
      <c r="L1299" s="22" t="s">
        <v>2173</v>
      </c>
      <c r="M1299" s="3" t="s">
        <v>2173</v>
      </c>
      <c r="N1299" s="3" t="s">
        <v>1031</v>
      </c>
      <c r="O1299" s="3">
        <f t="shared" si="73"/>
        <v>100.00000000000001</v>
      </c>
      <c r="R1299" t="s">
        <v>2987</v>
      </c>
    </row>
    <row r="1300" spans="1:19" x14ac:dyDescent="0.15">
      <c r="A1300">
        <f t="shared" si="75"/>
        <v>83</v>
      </c>
      <c r="B1300" s="17" t="s">
        <v>1137</v>
      </c>
      <c r="C1300" s="3">
        <v>95.3</v>
      </c>
      <c r="D1300" s="3">
        <v>4.0999999999999996</v>
      </c>
      <c r="E1300" s="3" t="s">
        <v>2173</v>
      </c>
      <c r="F1300" s="3">
        <v>0.6</v>
      </c>
      <c r="G1300" s="3" t="s">
        <v>2173</v>
      </c>
      <c r="H1300" s="3" t="s">
        <v>2173</v>
      </c>
      <c r="I1300" s="22" t="s">
        <v>2173</v>
      </c>
      <c r="J1300" s="25" t="s">
        <v>1111</v>
      </c>
      <c r="K1300" s="22" t="s">
        <v>2173</v>
      </c>
      <c r="L1300" s="22" t="s">
        <v>2173</v>
      </c>
      <c r="M1300" s="3" t="s">
        <v>2173</v>
      </c>
      <c r="N1300" s="3" t="s">
        <v>1031</v>
      </c>
      <c r="O1300" s="3">
        <f t="shared" si="73"/>
        <v>99.999999999999986</v>
      </c>
      <c r="R1300" t="s">
        <v>2988</v>
      </c>
    </row>
    <row r="1301" spans="1:19" x14ac:dyDescent="0.15">
      <c r="A1301">
        <f t="shared" si="75"/>
        <v>84</v>
      </c>
      <c r="B1301" s="17" t="s">
        <v>1137</v>
      </c>
      <c r="C1301" s="11">
        <v>94.7</v>
      </c>
      <c r="D1301" s="3">
        <v>4.4000000000000004</v>
      </c>
      <c r="E1301" s="3" t="s">
        <v>2173</v>
      </c>
      <c r="F1301" s="3">
        <v>0.9</v>
      </c>
      <c r="G1301" s="3" t="s">
        <v>2173</v>
      </c>
      <c r="H1301" s="3" t="s">
        <v>2173</v>
      </c>
      <c r="I1301" s="22" t="s">
        <v>2173</v>
      </c>
      <c r="J1301" s="25" t="s">
        <v>1111</v>
      </c>
      <c r="K1301" s="22" t="s">
        <v>2173</v>
      </c>
      <c r="L1301" s="22" t="s">
        <v>2173</v>
      </c>
      <c r="M1301" s="3" t="s">
        <v>2173</v>
      </c>
      <c r="N1301" s="3" t="s">
        <v>1031</v>
      </c>
      <c r="O1301" s="3">
        <f t="shared" si="73"/>
        <v>100.00000000000001</v>
      </c>
      <c r="R1301" t="s">
        <v>2989</v>
      </c>
      <c r="S1301" s="8" t="s">
        <v>2991</v>
      </c>
    </row>
    <row r="1302" spans="1:19" x14ac:dyDescent="0.15">
      <c r="A1302">
        <f t="shared" si="75"/>
        <v>85</v>
      </c>
      <c r="B1302" s="17" t="s">
        <v>1137</v>
      </c>
      <c r="C1302" s="3">
        <v>93.5</v>
      </c>
      <c r="D1302" s="3">
        <v>5.5</v>
      </c>
      <c r="E1302" s="3" t="s">
        <v>2173</v>
      </c>
      <c r="F1302" s="3">
        <v>1</v>
      </c>
      <c r="G1302" s="3" t="s">
        <v>2173</v>
      </c>
      <c r="H1302" s="3" t="s">
        <v>2173</v>
      </c>
      <c r="I1302" s="22" t="s">
        <v>2173</v>
      </c>
      <c r="J1302" s="25" t="s">
        <v>1111</v>
      </c>
      <c r="K1302" s="22" t="s">
        <v>2173</v>
      </c>
      <c r="L1302" s="22" t="s">
        <v>2173</v>
      </c>
      <c r="M1302" s="3" t="s">
        <v>2173</v>
      </c>
      <c r="N1302" s="3" t="s">
        <v>1031</v>
      </c>
      <c r="O1302" s="3">
        <f t="shared" si="73"/>
        <v>100</v>
      </c>
      <c r="R1302" t="s">
        <v>2990</v>
      </c>
    </row>
    <row r="1303" spans="1:19" x14ac:dyDescent="0.15">
      <c r="A1303">
        <f t="shared" si="75"/>
        <v>86</v>
      </c>
      <c r="B1303" s="17" t="s">
        <v>1027</v>
      </c>
      <c r="C1303" s="3">
        <v>52.73</v>
      </c>
      <c r="D1303" s="3" t="s">
        <v>2173</v>
      </c>
      <c r="E1303" s="3">
        <v>41.18</v>
      </c>
      <c r="F1303" s="3">
        <v>4.72</v>
      </c>
      <c r="G1303" s="3" t="s">
        <v>2173</v>
      </c>
      <c r="H1303" s="3" t="s">
        <v>2173</v>
      </c>
      <c r="I1303" s="22" t="s">
        <v>2173</v>
      </c>
      <c r="J1303" s="22" t="s">
        <v>2173</v>
      </c>
      <c r="K1303" s="22" t="s">
        <v>2173</v>
      </c>
      <c r="L1303" s="22" t="s">
        <v>2173</v>
      </c>
      <c r="M1303" s="3" t="s">
        <v>2173</v>
      </c>
      <c r="N1303" s="3" t="s">
        <v>1032</v>
      </c>
      <c r="O1303" s="3">
        <f t="shared" si="73"/>
        <v>98.63</v>
      </c>
      <c r="R1303" s="6"/>
    </row>
    <row r="1304" spans="1:19" x14ac:dyDescent="0.15">
      <c r="A1304">
        <f t="shared" si="75"/>
        <v>87</v>
      </c>
      <c r="B1304" s="17" t="s">
        <v>1028</v>
      </c>
      <c r="C1304" s="3">
        <v>62.62</v>
      </c>
      <c r="D1304" s="3">
        <v>2.64</v>
      </c>
      <c r="E1304" s="3">
        <v>24.64</v>
      </c>
      <c r="F1304" s="3">
        <v>8.69</v>
      </c>
      <c r="G1304" s="3" t="s">
        <v>2173</v>
      </c>
      <c r="H1304" s="3" t="s">
        <v>2173</v>
      </c>
      <c r="I1304" s="22" t="s">
        <v>2173</v>
      </c>
      <c r="J1304" s="22" t="s">
        <v>2173</v>
      </c>
      <c r="K1304" s="22" t="s">
        <v>2173</v>
      </c>
      <c r="L1304" s="22" t="s">
        <v>2173</v>
      </c>
      <c r="M1304" s="3" t="s">
        <v>2173</v>
      </c>
      <c r="N1304" s="3" t="s">
        <v>1032</v>
      </c>
      <c r="O1304" s="3">
        <f t="shared" si="73"/>
        <v>98.589999999999989</v>
      </c>
      <c r="R1304" s="6"/>
    </row>
    <row r="1305" spans="1:19" x14ac:dyDescent="0.15">
      <c r="I1305" s="22"/>
      <c r="J1305" s="22"/>
      <c r="K1305" s="22"/>
      <c r="L1305" s="22"/>
    </row>
    <row r="1306" spans="1:19" x14ac:dyDescent="0.15">
      <c r="A1306" s="1" t="s">
        <v>1033</v>
      </c>
      <c r="I1306" s="22"/>
      <c r="J1306" s="22"/>
      <c r="K1306" s="22"/>
      <c r="L1306" s="22"/>
    </row>
    <row r="1307" spans="1:19" x14ac:dyDescent="0.15">
      <c r="A1307">
        <v>1</v>
      </c>
      <c r="B1307" s="17" t="s">
        <v>1034</v>
      </c>
      <c r="C1307" s="3">
        <v>37.200000000000003</v>
      </c>
      <c r="D1307" s="3">
        <v>18.8</v>
      </c>
      <c r="E1307" s="3" t="s">
        <v>2173</v>
      </c>
      <c r="F1307" s="3">
        <v>44</v>
      </c>
      <c r="G1307" s="3" t="s">
        <v>2173</v>
      </c>
      <c r="H1307" s="3" t="s">
        <v>2173</v>
      </c>
      <c r="I1307" s="22" t="s">
        <v>2173</v>
      </c>
      <c r="J1307" s="22" t="s">
        <v>2173</v>
      </c>
      <c r="K1307" s="22" t="s">
        <v>2173</v>
      </c>
      <c r="L1307" s="22" t="s">
        <v>2173</v>
      </c>
      <c r="M1307" s="3" t="s">
        <v>2173</v>
      </c>
      <c r="N1307" s="3" t="s">
        <v>480</v>
      </c>
      <c r="O1307" s="3">
        <f t="shared" ref="O1307:O1365" si="76">SUM(C1307:M1307)</f>
        <v>100</v>
      </c>
      <c r="R1307" t="s">
        <v>2551</v>
      </c>
      <c r="S1307" s="8" t="s">
        <v>2552</v>
      </c>
    </row>
    <row r="1308" spans="1:19" x14ac:dyDescent="0.15">
      <c r="A1308">
        <f>A1307+1</f>
        <v>2</v>
      </c>
      <c r="B1308" s="17" t="s">
        <v>1035</v>
      </c>
      <c r="C1308" s="3">
        <v>45.1</v>
      </c>
      <c r="D1308" s="3">
        <v>14</v>
      </c>
      <c r="E1308" s="3" t="s">
        <v>2173</v>
      </c>
      <c r="F1308" s="3">
        <v>40.9</v>
      </c>
      <c r="G1308" s="3" t="s">
        <v>2173</v>
      </c>
      <c r="H1308" s="3" t="s">
        <v>2173</v>
      </c>
      <c r="I1308" s="22" t="s">
        <v>1111</v>
      </c>
      <c r="J1308" s="22" t="s">
        <v>2173</v>
      </c>
      <c r="K1308" s="22" t="s">
        <v>2173</v>
      </c>
      <c r="L1308" s="22" t="s">
        <v>2173</v>
      </c>
      <c r="M1308" s="3" t="s">
        <v>2173</v>
      </c>
      <c r="N1308" s="3" t="s">
        <v>480</v>
      </c>
      <c r="O1308" s="3">
        <f t="shared" si="76"/>
        <v>100</v>
      </c>
      <c r="R1308" t="s">
        <v>2553</v>
      </c>
    </row>
    <row r="1309" spans="1:19" x14ac:dyDescent="0.15">
      <c r="A1309">
        <f t="shared" ref="A1309:A1330" si="77">A1308+1</f>
        <v>3</v>
      </c>
      <c r="B1309" s="17" t="s">
        <v>1036</v>
      </c>
      <c r="C1309" s="3">
        <v>72</v>
      </c>
      <c r="D1309" s="3" t="s">
        <v>2173</v>
      </c>
      <c r="E1309" s="3" t="s">
        <v>2173</v>
      </c>
      <c r="F1309" s="3">
        <v>28</v>
      </c>
      <c r="G1309" s="3" t="s">
        <v>2173</v>
      </c>
      <c r="H1309" s="3" t="s">
        <v>2173</v>
      </c>
      <c r="I1309" s="22" t="s">
        <v>2173</v>
      </c>
      <c r="J1309" s="22" t="s">
        <v>2173</v>
      </c>
      <c r="K1309" s="22" t="s">
        <v>2173</v>
      </c>
      <c r="L1309" s="22" t="s">
        <v>2173</v>
      </c>
      <c r="M1309" s="3" t="s">
        <v>2173</v>
      </c>
      <c r="N1309" s="3" t="s">
        <v>480</v>
      </c>
      <c r="O1309" s="3">
        <f t="shared" si="76"/>
        <v>100</v>
      </c>
      <c r="R1309" t="s">
        <v>2554</v>
      </c>
    </row>
    <row r="1310" spans="1:19" x14ac:dyDescent="0.15">
      <c r="A1310">
        <f t="shared" si="77"/>
        <v>4</v>
      </c>
      <c r="B1310" s="17" t="s">
        <v>1037</v>
      </c>
      <c r="C1310" s="3">
        <v>69.319999999999993</v>
      </c>
      <c r="D1310" s="3">
        <v>20.78</v>
      </c>
      <c r="E1310" s="3" t="s">
        <v>2173</v>
      </c>
      <c r="F1310" s="3">
        <v>9.9</v>
      </c>
      <c r="G1310" s="3" t="s">
        <v>2173</v>
      </c>
      <c r="H1310" s="3" t="s">
        <v>2173</v>
      </c>
      <c r="I1310" s="22" t="s">
        <v>2173</v>
      </c>
      <c r="J1310" s="22" t="s">
        <v>2173</v>
      </c>
      <c r="K1310" s="22" t="s">
        <v>2173</v>
      </c>
      <c r="L1310" s="22" t="s">
        <v>2173</v>
      </c>
      <c r="M1310" s="3" t="s">
        <v>2173</v>
      </c>
      <c r="N1310" s="3" t="s">
        <v>480</v>
      </c>
      <c r="O1310" s="3">
        <f t="shared" si="76"/>
        <v>100</v>
      </c>
      <c r="R1310" t="s">
        <v>2555</v>
      </c>
    </row>
    <row r="1311" spans="1:19" x14ac:dyDescent="0.15">
      <c r="A1311">
        <f t="shared" si="77"/>
        <v>5</v>
      </c>
      <c r="B1311" s="17" t="s">
        <v>1038</v>
      </c>
      <c r="C1311" s="3">
        <v>69</v>
      </c>
      <c r="D1311" s="3" t="s">
        <v>2173</v>
      </c>
      <c r="E1311" s="3">
        <v>18</v>
      </c>
      <c r="F1311" s="3">
        <v>13</v>
      </c>
      <c r="G1311" s="3" t="s">
        <v>2173</v>
      </c>
      <c r="H1311" s="3" t="s">
        <v>2173</v>
      </c>
      <c r="I1311" s="22" t="s">
        <v>2173</v>
      </c>
      <c r="J1311" s="22" t="s">
        <v>2173</v>
      </c>
      <c r="K1311" s="22" t="s">
        <v>2173</v>
      </c>
      <c r="L1311" s="22" t="s">
        <v>2173</v>
      </c>
      <c r="M1311" s="3" t="s">
        <v>2173</v>
      </c>
      <c r="N1311" s="3" t="s">
        <v>164</v>
      </c>
      <c r="O1311" s="3">
        <f t="shared" si="76"/>
        <v>100</v>
      </c>
      <c r="R1311" s="13" t="s">
        <v>3041</v>
      </c>
    </row>
    <row r="1312" spans="1:19" x14ac:dyDescent="0.15">
      <c r="A1312">
        <f t="shared" si="77"/>
        <v>6</v>
      </c>
      <c r="B1312" s="17" t="s">
        <v>1039</v>
      </c>
      <c r="C1312" s="3">
        <v>91.6</v>
      </c>
      <c r="D1312" s="3">
        <v>7.5</v>
      </c>
      <c r="E1312" s="3" t="s">
        <v>2173</v>
      </c>
      <c r="F1312" s="15">
        <v>0.9</v>
      </c>
      <c r="G1312" s="3" t="s">
        <v>2173</v>
      </c>
      <c r="H1312" s="3" t="s">
        <v>2173</v>
      </c>
      <c r="I1312" s="22" t="s">
        <v>2173</v>
      </c>
      <c r="J1312" s="22" t="s">
        <v>2173</v>
      </c>
      <c r="K1312" s="22" t="s">
        <v>2173</v>
      </c>
      <c r="L1312" s="22" t="s">
        <v>2173</v>
      </c>
      <c r="M1312" s="3" t="s">
        <v>2173</v>
      </c>
      <c r="N1312" s="3" t="s">
        <v>164</v>
      </c>
      <c r="O1312" s="3">
        <f t="shared" si="76"/>
        <v>100</v>
      </c>
      <c r="R1312" s="13" t="s">
        <v>3042</v>
      </c>
    </row>
    <row r="1313" spans="1:19" x14ac:dyDescent="0.15">
      <c r="A1313">
        <f t="shared" si="77"/>
        <v>7</v>
      </c>
      <c r="B1313" s="17" t="s">
        <v>1040</v>
      </c>
      <c r="C1313" s="3">
        <v>84</v>
      </c>
      <c r="D1313" s="3" t="s">
        <v>2173</v>
      </c>
      <c r="E1313" s="3">
        <v>16</v>
      </c>
      <c r="F1313" s="3" t="s">
        <v>2173</v>
      </c>
      <c r="G1313" s="3" t="s">
        <v>2173</v>
      </c>
      <c r="H1313" s="3" t="s">
        <v>2173</v>
      </c>
      <c r="I1313" s="22" t="s">
        <v>2173</v>
      </c>
      <c r="J1313" s="22" t="s">
        <v>2173</v>
      </c>
      <c r="K1313" s="22" t="s">
        <v>2173</v>
      </c>
      <c r="L1313" s="22" t="s">
        <v>2173</v>
      </c>
      <c r="M1313" s="3" t="s">
        <v>2173</v>
      </c>
      <c r="N1313" s="3" t="s">
        <v>164</v>
      </c>
      <c r="O1313" s="3">
        <f t="shared" si="76"/>
        <v>100</v>
      </c>
      <c r="R1313" s="13" t="s">
        <v>3043</v>
      </c>
    </row>
    <row r="1314" spans="1:19" x14ac:dyDescent="0.15">
      <c r="A1314">
        <f t="shared" si="77"/>
        <v>8</v>
      </c>
      <c r="B1314" s="17" t="s">
        <v>1041</v>
      </c>
      <c r="C1314" s="3">
        <v>75</v>
      </c>
      <c r="D1314" s="3">
        <v>12.5</v>
      </c>
      <c r="E1314" s="3" t="s">
        <v>2173</v>
      </c>
      <c r="F1314" s="3">
        <v>12.5</v>
      </c>
      <c r="G1314" s="3" t="s">
        <v>2173</v>
      </c>
      <c r="H1314" s="3" t="s">
        <v>2173</v>
      </c>
      <c r="I1314" s="22" t="s">
        <v>2173</v>
      </c>
      <c r="J1314" s="22" t="s">
        <v>2173</v>
      </c>
      <c r="K1314" s="22" t="s">
        <v>2173</v>
      </c>
      <c r="L1314" s="22" t="s">
        <v>2173</v>
      </c>
      <c r="M1314" s="3" t="s">
        <v>2173</v>
      </c>
      <c r="N1314" s="3" t="s">
        <v>164</v>
      </c>
      <c r="O1314" s="3">
        <f t="shared" si="76"/>
        <v>100</v>
      </c>
      <c r="R1314" s="13" t="s">
        <v>3044</v>
      </c>
    </row>
    <row r="1315" spans="1:19" x14ac:dyDescent="0.15">
      <c r="A1315">
        <f t="shared" si="77"/>
        <v>9</v>
      </c>
      <c r="B1315" s="17" t="s">
        <v>1042</v>
      </c>
      <c r="C1315" s="3">
        <v>92.5</v>
      </c>
      <c r="D1315" s="3">
        <v>5</v>
      </c>
      <c r="E1315" s="3" t="s">
        <v>2173</v>
      </c>
      <c r="F1315" s="11">
        <v>2.5</v>
      </c>
      <c r="G1315" s="3" t="s">
        <v>2173</v>
      </c>
      <c r="H1315" s="3" t="s">
        <v>2173</v>
      </c>
      <c r="I1315" s="22" t="s">
        <v>2173</v>
      </c>
      <c r="J1315" s="22" t="s">
        <v>2173</v>
      </c>
      <c r="K1315" s="22" t="s">
        <v>2173</v>
      </c>
      <c r="L1315" s="22" t="s">
        <v>2173</v>
      </c>
      <c r="M1315" s="3" t="s">
        <v>2173</v>
      </c>
      <c r="N1315" s="3" t="s">
        <v>164</v>
      </c>
      <c r="O1315" s="3">
        <f t="shared" si="76"/>
        <v>100</v>
      </c>
      <c r="R1315" s="13" t="s">
        <v>3045</v>
      </c>
      <c r="S1315" s="17" t="s">
        <v>2118</v>
      </c>
    </row>
    <row r="1316" spans="1:19" x14ac:dyDescent="0.15">
      <c r="A1316">
        <f t="shared" si="77"/>
        <v>10</v>
      </c>
      <c r="B1316" s="17" t="s">
        <v>1043</v>
      </c>
      <c r="C1316" s="3">
        <v>71.87</v>
      </c>
      <c r="D1316" s="14">
        <v>6.1139999999999999</v>
      </c>
      <c r="E1316" s="3" t="s">
        <v>2173</v>
      </c>
      <c r="F1316" s="3">
        <v>21.93</v>
      </c>
      <c r="G1316" s="3" t="s">
        <v>2173</v>
      </c>
      <c r="H1316" s="3" t="s">
        <v>2173</v>
      </c>
      <c r="I1316" s="22" t="s">
        <v>2173</v>
      </c>
      <c r="J1316" s="22" t="s">
        <v>2173</v>
      </c>
      <c r="K1316" s="22" t="s">
        <v>2173</v>
      </c>
      <c r="L1316" s="22" t="s">
        <v>2173</v>
      </c>
      <c r="M1316" s="3" t="s">
        <v>2173</v>
      </c>
      <c r="N1316" s="3" t="s">
        <v>480</v>
      </c>
      <c r="O1316" s="3">
        <f t="shared" si="76"/>
        <v>99.914000000000016</v>
      </c>
      <c r="R1316" s="13" t="s">
        <v>2556</v>
      </c>
    </row>
    <row r="1317" spans="1:19" x14ac:dyDescent="0.15">
      <c r="A1317">
        <f t="shared" si="77"/>
        <v>11</v>
      </c>
      <c r="B1317" s="17" t="s">
        <v>1044</v>
      </c>
      <c r="C1317" s="3">
        <v>68.989999999999995</v>
      </c>
      <c r="D1317" s="3" t="s">
        <v>2173</v>
      </c>
      <c r="E1317" s="3">
        <v>29.52</v>
      </c>
      <c r="F1317" s="3" t="s">
        <v>1111</v>
      </c>
      <c r="G1317" s="3" t="s">
        <v>2173</v>
      </c>
      <c r="H1317" s="3">
        <v>1.49</v>
      </c>
      <c r="I1317" s="22" t="s">
        <v>2173</v>
      </c>
      <c r="J1317" s="22" t="s">
        <v>2173</v>
      </c>
      <c r="K1317" s="22" t="s">
        <v>1111</v>
      </c>
      <c r="L1317" s="22" t="s">
        <v>2173</v>
      </c>
      <c r="M1317" s="3" t="s">
        <v>2173</v>
      </c>
      <c r="N1317" s="3" t="s">
        <v>1112</v>
      </c>
      <c r="O1317" s="3">
        <f t="shared" si="76"/>
        <v>99.999999999999986</v>
      </c>
    </row>
    <row r="1318" spans="1:19" x14ac:dyDescent="0.15">
      <c r="A1318">
        <f t="shared" si="77"/>
        <v>12</v>
      </c>
      <c r="B1318" s="17" t="s">
        <v>1045</v>
      </c>
      <c r="C1318" s="3">
        <v>76.69</v>
      </c>
      <c r="D1318" s="14">
        <v>1.0900000000000001</v>
      </c>
      <c r="E1318" s="3">
        <v>21.52</v>
      </c>
      <c r="F1318" s="3" t="s">
        <v>1111</v>
      </c>
      <c r="H1318" s="3">
        <v>0.4</v>
      </c>
      <c r="I1318" s="22">
        <v>0.2</v>
      </c>
      <c r="J1318" s="22" t="s">
        <v>2173</v>
      </c>
      <c r="K1318" s="22">
        <v>0.1</v>
      </c>
      <c r="L1318" s="22" t="s">
        <v>2173</v>
      </c>
      <c r="M1318" s="3" t="s">
        <v>2173</v>
      </c>
      <c r="N1318" s="3" t="s">
        <v>1112</v>
      </c>
      <c r="O1318" s="3">
        <f t="shared" si="76"/>
        <v>100</v>
      </c>
    </row>
    <row r="1319" spans="1:19" x14ac:dyDescent="0.15">
      <c r="A1319">
        <f t="shared" si="77"/>
        <v>13</v>
      </c>
      <c r="B1319" s="17" t="s">
        <v>1046</v>
      </c>
      <c r="C1319" s="3">
        <v>76.83</v>
      </c>
      <c r="D1319" s="14">
        <v>0.42</v>
      </c>
      <c r="E1319" s="3">
        <v>21.69</v>
      </c>
      <c r="F1319" s="3" t="s">
        <v>1111</v>
      </c>
      <c r="G1319" s="3" t="s">
        <v>2197</v>
      </c>
      <c r="H1319" s="3">
        <v>0.98</v>
      </c>
      <c r="I1319" s="22">
        <v>0.08</v>
      </c>
      <c r="J1319" s="22" t="s">
        <v>2173</v>
      </c>
      <c r="K1319" s="22" t="s">
        <v>1111</v>
      </c>
      <c r="L1319" s="22" t="s">
        <v>1111</v>
      </c>
      <c r="M1319" s="3" t="s">
        <v>2173</v>
      </c>
      <c r="N1319" s="3" t="s">
        <v>1112</v>
      </c>
      <c r="O1319" s="3">
        <f t="shared" si="76"/>
        <v>100</v>
      </c>
    </row>
    <row r="1320" spans="1:19" x14ac:dyDescent="0.15">
      <c r="A1320">
        <f t="shared" si="77"/>
        <v>14</v>
      </c>
      <c r="B1320" s="17" t="s">
        <v>1047</v>
      </c>
      <c r="C1320" s="3">
        <v>62.57</v>
      </c>
      <c r="D1320" s="3">
        <v>1.1000000000000001</v>
      </c>
      <c r="E1320" s="3">
        <v>31.77</v>
      </c>
      <c r="F1320" s="3">
        <v>3.56</v>
      </c>
      <c r="G1320" s="3" t="s">
        <v>2173</v>
      </c>
      <c r="H1320" s="3">
        <v>0.6</v>
      </c>
      <c r="I1320" s="22" t="s">
        <v>2173</v>
      </c>
      <c r="J1320" s="22" t="s">
        <v>2173</v>
      </c>
      <c r="K1320" s="22">
        <v>0.4</v>
      </c>
      <c r="L1320" s="22" t="s">
        <v>2173</v>
      </c>
      <c r="M1320" s="3" t="s">
        <v>2173</v>
      </c>
      <c r="N1320" s="3" t="s">
        <v>1112</v>
      </c>
      <c r="O1320" s="3">
        <f t="shared" si="76"/>
        <v>100</v>
      </c>
    </row>
    <row r="1321" spans="1:19" x14ac:dyDescent="0.15">
      <c r="A1321">
        <f t="shared" si="77"/>
        <v>15</v>
      </c>
      <c r="B1321" s="17" t="s">
        <v>1048</v>
      </c>
      <c r="C1321" s="3">
        <v>78.27</v>
      </c>
      <c r="D1321" s="3">
        <v>1.81</v>
      </c>
      <c r="E1321" s="3">
        <v>17.690000000000001</v>
      </c>
      <c r="F1321" s="3">
        <v>1.05</v>
      </c>
      <c r="G1321" s="3" t="s">
        <v>2173</v>
      </c>
      <c r="H1321" s="3">
        <v>0.87</v>
      </c>
      <c r="I1321" s="22">
        <v>0.31</v>
      </c>
      <c r="J1321" s="22" t="s">
        <v>2173</v>
      </c>
      <c r="K1321" s="22" t="s">
        <v>1111</v>
      </c>
      <c r="L1321" s="22" t="s">
        <v>2173</v>
      </c>
      <c r="M1321" s="3" t="s">
        <v>2173</v>
      </c>
      <c r="N1321" s="3" t="s">
        <v>1112</v>
      </c>
      <c r="O1321" s="3">
        <f t="shared" si="76"/>
        <v>100</v>
      </c>
    </row>
    <row r="1322" spans="1:19" x14ac:dyDescent="0.15">
      <c r="A1322">
        <f t="shared" si="77"/>
        <v>16</v>
      </c>
      <c r="B1322" s="17" t="s">
        <v>1049</v>
      </c>
      <c r="C1322" s="3">
        <v>62.82</v>
      </c>
      <c r="D1322" s="14">
        <v>1.43</v>
      </c>
      <c r="E1322" s="3">
        <v>34.82</v>
      </c>
      <c r="F1322" s="3" t="s">
        <v>1111</v>
      </c>
      <c r="G1322" s="3" t="s">
        <v>2173</v>
      </c>
      <c r="H1322" s="3">
        <v>0.83</v>
      </c>
      <c r="I1322" s="22" t="s">
        <v>1111</v>
      </c>
      <c r="J1322" s="22" t="s">
        <v>2173</v>
      </c>
      <c r="K1322" s="22">
        <v>0.1</v>
      </c>
      <c r="L1322" s="22" t="s">
        <v>2173</v>
      </c>
      <c r="M1322" s="3" t="s">
        <v>2173</v>
      </c>
      <c r="N1322" s="3" t="s">
        <v>1112</v>
      </c>
      <c r="O1322" s="3">
        <f t="shared" si="76"/>
        <v>99.999999999999986</v>
      </c>
    </row>
    <row r="1323" spans="1:19" x14ac:dyDescent="0.15">
      <c r="A1323">
        <f t="shared" si="77"/>
        <v>17</v>
      </c>
      <c r="B1323" s="17" t="s">
        <v>1050</v>
      </c>
      <c r="C1323" s="3">
        <v>71.59</v>
      </c>
      <c r="D1323" s="14" t="s">
        <v>1111</v>
      </c>
      <c r="E1323" s="3">
        <v>27.11</v>
      </c>
      <c r="F1323" s="3" t="s">
        <v>1111</v>
      </c>
      <c r="G1323" s="3" t="s">
        <v>2173</v>
      </c>
      <c r="H1323" s="3">
        <v>1.3</v>
      </c>
      <c r="I1323" s="22" t="s">
        <v>1111</v>
      </c>
      <c r="J1323" s="22" t="s">
        <v>2173</v>
      </c>
      <c r="K1323" s="22" t="s">
        <v>1111</v>
      </c>
      <c r="L1323" s="22" t="s">
        <v>2173</v>
      </c>
      <c r="M1323" s="3" t="s">
        <v>2173</v>
      </c>
      <c r="N1323" s="3" t="s">
        <v>1112</v>
      </c>
      <c r="O1323" s="3">
        <f t="shared" si="76"/>
        <v>100</v>
      </c>
    </row>
    <row r="1324" spans="1:19" x14ac:dyDescent="0.15">
      <c r="A1324">
        <f t="shared" si="77"/>
        <v>18</v>
      </c>
      <c r="B1324" s="17" t="s">
        <v>1050</v>
      </c>
      <c r="C1324" s="3">
        <v>59.35</v>
      </c>
      <c r="D1324" s="3">
        <v>1.3</v>
      </c>
      <c r="E1324" s="3">
        <v>37.630000000000003</v>
      </c>
      <c r="F1324" s="3" t="s">
        <v>1111</v>
      </c>
      <c r="G1324" s="3" t="s">
        <v>2173</v>
      </c>
      <c r="H1324" s="3">
        <v>1.1299999999999999</v>
      </c>
      <c r="I1324" s="22">
        <v>0.2</v>
      </c>
      <c r="J1324" s="22" t="s">
        <v>2173</v>
      </c>
      <c r="K1324" s="22">
        <v>0.39</v>
      </c>
      <c r="L1324" s="22" t="s">
        <v>2173</v>
      </c>
      <c r="M1324" s="3" t="s">
        <v>2173</v>
      </c>
      <c r="N1324" s="3" t="s">
        <v>1112</v>
      </c>
      <c r="O1324" s="3">
        <f t="shared" si="76"/>
        <v>100</v>
      </c>
    </row>
    <row r="1325" spans="1:19" x14ac:dyDescent="0.15">
      <c r="A1325">
        <f t="shared" si="77"/>
        <v>19</v>
      </c>
      <c r="B1325" s="17" t="s">
        <v>1051</v>
      </c>
      <c r="C1325" s="3">
        <v>81.33</v>
      </c>
      <c r="D1325" s="14" t="s">
        <v>2173</v>
      </c>
      <c r="E1325" s="3">
        <v>17.47</v>
      </c>
      <c r="F1325" s="3">
        <v>0.3</v>
      </c>
      <c r="G1325" s="3" t="s">
        <v>2173</v>
      </c>
      <c r="H1325" s="3">
        <v>0.9</v>
      </c>
      <c r="I1325" s="22" t="s">
        <v>2173</v>
      </c>
      <c r="J1325" s="22" t="s">
        <v>2173</v>
      </c>
      <c r="K1325" s="22" t="s">
        <v>1111</v>
      </c>
      <c r="L1325" s="22" t="s">
        <v>2173</v>
      </c>
      <c r="M1325" s="3" t="s">
        <v>2173</v>
      </c>
      <c r="N1325" s="3" t="s">
        <v>1112</v>
      </c>
      <c r="O1325" s="3">
        <f t="shared" si="76"/>
        <v>100</v>
      </c>
    </row>
    <row r="1326" spans="1:19" x14ac:dyDescent="0.15">
      <c r="A1326">
        <f t="shared" si="77"/>
        <v>20</v>
      </c>
      <c r="B1326" s="17" t="s">
        <v>1052</v>
      </c>
      <c r="C1326" s="3">
        <v>80.59</v>
      </c>
      <c r="D1326" s="14" t="s">
        <v>2173</v>
      </c>
      <c r="E1326" s="3">
        <v>17.579999999999998</v>
      </c>
      <c r="F1326" s="3">
        <v>0.41</v>
      </c>
      <c r="G1326" s="3" t="s">
        <v>2173</v>
      </c>
      <c r="H1326" s="3">
        <v>1.02</v>
      </c>
      <c r="I1326" s="22" t="s">
        <v>1111</v>
      </c>
      <c r="J1326" s="22" t="s">
        <v>2173</v>
      </c>
      <c r="K1326" s="22">
        <v>0.4</v>
      </c>
      <c r="L1326" s="22" t="s">
        <v>2173</v>
      </c>
      <c r="M1326" s="3" t="s">
        <v>2173</v>
      </c>
      <c r="N1326" s="3" t="s">
        <v>1112</v>
      </c>
      <c r="O1326" s="3">
        <f t="shared" si="76"/>
        <v>100</v>
      </c>
    </row>
    <row r="1327" spans="1:19" x14ac:dyDescent="0.15">
      <c r="A1327">
        <f t="shared" si="77"/>
        <v>21</v>
      </c>
      <c r="B1327" s="17" t="s">
        <v>1053</v>
      </c>
      <c r="C1327" s="3">
        <v>71.81</v>
      </c>
      <c r="D1327" s="3">
        <v>1.18</v>
      </c>
      <c r="E1327" s="3">
        <v>20.84</v>
      </c>
      <c r="F1327" s="3">
        <v>4.59</v>
      </c>
      <c r="G1327" s="3" t="s">
        <v>2173</v>
      </c>
      <c r="H1327" s="3">
        <v>1.58</v>
      </c>
      <c r="I1327" s="22" t="s">
        <v>1111</v>
      </c>
      <c r="J1327" s="22" t="s">
        <v>1111</v>
      </c>
      <c r="K1327" s="22" t="s">
        <v>1111</v>
      </c>
      <c r="L1327" s="22" t="s">
        <v>2173</v>
      </c>
      <c r="M1327" s="3" t="s">
        <v>2173</v>
      </c>
      <c r="N1327" s="3" t="s">
        <v>1112</v>
      </c>
      <c r="O1327" s="3">
        <f t="shared" si="76"/>
        <v>100.00000000000001</v>
      </c>
    </row>
    <row r="1328" spans="1:19" x14ac:dyDescent="0.15">
      <c r="A1328">
        <f t="shared" si="77"/>
        <v>22</v>
      </c>
      <c r="B1328" s="17" t="s">
        <v>1053</v>
      </c>
      <c r="C1328" s="3">
        <v>68.78</v>
      </c>
      <c r="D1328" s="3">
        <v>0.92</v>
      </c>
      <c r="E1328" s="3">
        <v>24.44</v>
      </c>
      <c r="F1328" s="3">
        <v>5.08</v>
      </c>
      <c r="G1328" s="3" t="s">
        <v>2173</v>
      </c>
      <c r="H1328" s="3">
        <v>0.78</v>
      </c>
      <c r="I1328" s="22" t="s">
        <v>2173</v>
      </c>
      <c r="J1328" s="22" t="s">
        <v>2173</v>
      </c>
      <c r="K1328" s="22" t="s">
        <v>1111</v>
      </c>
      <c r="L1328" s="22" t="s">
        <v>2173</v>
      </c>
      <c r="M1328" s="3" t="s">
        <v>2173</v>
      </c>
      <c r="N1328" s="3" t="s">
        <v>1112</v>
      </c>
      <c r="O1328" s="3">
        <f t="shared" si="76"/>
        <v>100</v>
      </c>
    </row>
    <row r="1329" spans="1:15" x14ac:dyDescent="0.15">
      <c r="A1329">
        <f t="shared" si="77"/>
        <v>23</v>
      </c>
      <c r="B1329" s="17" t="s">
        <v>1054</v>
      </c>
      <c r="C1329" s="3">
        <v>85.59</v>
      </c>
      <c r="D1329" s="14">
        <v>1.3</v>
      </c>
      <c r="E1329" s="3">
        <v>10.74</v>
      </c>
      <c r="F1329" s="3">
        <v>2.02</v>
      </c>
      <c r="G1329" s="3" t="s">
        <v>2173</v>
      </c>
      <c r="H1329" s="3">
        <v>0.33</v>
      </c>
      <c r="I1329" s="22" t="s">
        <v>1111</v>
      </c>
      <c r="J1329" s="22" t="s">
        <v>2173</v>
      </c>
      <c r="K1329" s="22">
        <v>0.02</v>
      </c>
      <c r="L1329" s="22" t="s">
        <v>2173</v>
      </c>
      <c r="M1329" s="3" t="s">
        <v>2173</v>
      </c>
      <c r="N1329" s="3" t="s">
        <v>1112</v>
      </c>
      <c r="O1329" s="3">
        <f t="shared" si="76"/>
        <v>99.999999999999986</v>
      </c>
    </row>
    <row r="1330" spans="1:15" x14ac:dyDescent="0.15">
      <c r="A1330">
        <f t="shared" si="77"/>
        <v>24</v>
      </c>
      <c r="B1330" s="17" t="s">
        <v>1055</v>
      </c>
      <c r="C1330" s="3">
        <v>65.989999999999995</v>
      </c>
      <c r="D1330" s="3">
        <v>3.2</v>
      </c>
      <c r="E1330" s="3">
        <v>28.69</v>
      </c>
      <c r="F1330" s="3">
        <v>0.4</v>
      </c>
      <c r="G1330" s="3" t="s">
        <v>1111</v>
      </c>
      <c r="H1330" s="3">
        <v>0.9</v>
      </c>
      <c r="I1330" s="22" t="s">
        <v>2173</v>
      </c>
      <c r="J1330" s="22" t="s">
        <v>2173</v>
      </c>
      <c r="K1330" s="22">
        <v>0.81</v>
      </c>
      <c r="L1330" s="22" t="s">
        <v>2173</v>
      </c>
      <c r="M1330" s="3" t="s">
        <v>2173</v>
      </c>
      <c r="N1330" s="3" t="s">
        <v>1112</v>
      </c>
      <c r="O1330" s="3">
        <f t="shared" si="76"/>
        <v>99.990000000000009</v>
      </c>
    </row>
    <row r="1331" spans="1:15" x14ac:dyDescent="0.15">
      <c r="A1331">
        <f t="shared" ref="A1331:A1337" si="78">A1330+1</f>
        <v>25</v>
      </c>
      <c r="B1331" s="17" t="s">
        <v>1056</v>
      </c>
      <c r="C1331" s="3">
        <v>65.099999999999994</v>
      </c>
      <c r="D1331" s="14">
        <v>2.4500000000000002</v>
      </c>
      <c r="E1331" s="3">
        <v>25.9</v>
      </c>
      <c r="F1331" s="3">
        <v>4.6399999999999997</v>
      </c>
      <c r="G1331" s="3" t="s">
        <v>1111</v>
      </c>
      <c r="H1331" s="3">
        <v>1.6</v>
      </c>
      <c r="I1331" s="22" t="s">
        <v>2173</v>
      </c>
      <c r="J1331" s="22" t="s">
        <v>2173</v>
      </c>
      <c r="K1331" s="22">
        <v>0.31</v>
      </c>
      <c r="L1331" s="22" t="s">
        <v>2173</v>
      </c>
      <c r="M1331" s="3" t="s">
        <v>2173</v>
      </c>
      <c r="N1331" s="3" t="s">
        <v>1112</v>
      </c>
      <c r="O1331" s="3">
        <f t="shared" si="76"/>
        <v>99.999999999999986</v>
      </c>
    </row>
    <row r="1332" spans="1:15" x14ac:dyDescent="0.15">
      <c r="A1332">
        <f t="shared" si="78"/>
        <v>26</v>
      </c>
      <c r="B1332" s="17" t="s">
        <v>1057</v>
      </c>
      <c r="C1332" s="3">
        <v>72.75</v>
      </c>
      <c r="D1332" s="3">
        <v>3.64</v>
      </c>
      <c r="E1332" s="3">
        <v>16.350000000000001</v>
      </c>
      <c r="F1332" s="3">
        <v>5.45</v>
      </c>
      <c r="G1332" s="3" t="s">
        <v>2173</v>
      </c>
      <c r="H1332" s="3">
        <v>1.29</v>
      </c>
      <c r="I1332" s="22" t="s">
        <v>1111</v>
      </c>
      <c r="J1332" s="22" t="s">
        <v>1111</v>
      </c>
      <c r="K1332" s="22">
        <v>0.52</v>
      </c>
      <c r="L1332" s="22" t="s">
        <v>2173</v>
      </c>
      <c r="M1332" s="3" t="s">
        <v>2173</v>
      </c>
      <c r="N1332" s="14" t="s">
        <v>1112</v>
      </c>
      <c r="O1332" s="3">
        <f t="shared" si="76"/>
        <v>100.00000000000001</v>
      </c>
    </row>
    <row r="1333" spans="1:15" x14ac:dyDescent="0.15">
      <c r="A1333">
        <f t="shared" si="78"/>
        <v>27</v>
      </c>
      <c r="B1333" s="17" t="s">
        <v>1057</v>
      </c>
      <c r="C1333" s="3">
        <v>70.459999999999994</v>
      </c>
      <c r="D1333" s="3">
        <v>6.04</v>
      </c>
      <c r="E1333" s="3">
        <v>13.58</v>
      </c>
      <c r="F1333" s="3">
        <v>8.17</v>
      </c>
      <c r="G1333" s="3" t="s">
        <v>2173</v>
      </c>
      <c r="H1333" s="3">
        <v>1.2</v>
      </c>
      <c r="I1333" s="22">
        <v>0.05</v>
      </c>
      <c r="J1333" s="22" t="s">
        <v>2173</v>
      </c>
      <c r="K1333" s="22">
        <v>0.5</v>
      </c>
      <c r="L1333" s="22" t="s">
        <v>1111</v>
      </c>
      <c r="M1333" s="3" t="s">
        <v>2173</v>
      </c>
      <c r="N1333" s="3" t="s">
        <v>1112</v>
      </c>
      <c r="O1333" s="3">
        <f t="shared" si="76"/>
        <v>100</v>
      </c>
    </row>
    <row r="1334" spans="1:15" x14ac:dyDescent="0.15">
      <c r="A1334">
        <f t="shared" si="78"/>
        <v>28</v>
      </c>
      <c r="B1334" s="17" t="s">
        <v>1057</v>
      </c>
      <c r="C1334" s="3">
        <v>78.489999999999995</v>
      </c>
      <c r="D1334" s="3">
        <v>3.9</v>
      </c>
      <c r="E1334" s="3">
        <v>9.2200000000000006</v>
      </c>
      <c r="F1334" s="3">
        <v>6.8</v>
      </c>
      <c r="G1334" s="3" t="s">
        <v>2173</v>
      </c>
      <c r="H1334" s="3">
        <v>1.49</v>
      </c>
      <c r="I1334" s="22" t="s">
        <v>2173</v>
      </c>
      <c r="J1334" s="22" t="s">
        <v>2173</v>
      </c>
      <c r="K1334" s="22">
        <v>0.1</v>
      </c>
      <c r="L1334" s="22" t="s">
        <v>2173</v>
      </c>
      <c r="M1334" s="3" t="s">
        <v>2173</v>
      </c>
      <c r="N1334" s="3" t="s">
        <v>1112</v>
      </c>
      <c r="O1334" s="3">
        <f t="shared" si="76"/>
        <v>99.999999999999986</v>
      </c>
    </row>
    <row r="1335" spans="1:15" x14ac:dyDescent="0.15">
      <c r="A1335">
        <f t="shared" si="78"/>
        <v>29</v>
      </c>
      <c r="B1335" s="17" t="s">
        <v>1058</v>
      </c>
      <c r="C1335" s="3">
        <v>73.45</v>
      </c>
      <c r="D1335" s="3">
        <v>3.62</v>
      </c>
      <c r="E1335" s="3">
        <v>17.920000000000002</v>
      </c>
      <c r="F1335" s="3">
        <v>2.8</v>
      </c>
      <c r="G1335" s="3" t="s">
        <v>2173</v>
      </c>
      <c r="H1335" s="3">
        <v>1.8</v>
      </c>
      <c r="I1335" s="22">
        <v>0.21</v>
      </c>
      <c r="J1335" s="22" t="s">
        <v>2173</v>
      </c>
      <c r="K1335" s="22">
        <v>0.2</v>
      </c>
      <c r="L1335" s="22" t="s">
        <v>2173</v>
      </c>
      <c r="M1335" s="3" t="s">
        <v>2173</v>
      </c>
      <c r="N1335" s="3" t="s">
        <v>1112</v>
      </c>
      <c r="O1335" s="3">
        <f t="shared" si="76"/>
        <v>100</v>
      </c>
    </row>
    <row r="1336" spans="1:15" x14ac:dyDescent="0.15">
      <c r="A1336">
        <f t="shared" si="78"/>
        <v>30</v>
      </c>
      <c r="B1336" s="17" t="s">
        <v>1059</v>
      </c>
      <c r="C1336" s="3">
        <v>79.33</v>
      </c>
      <c r="D1336" s="14" t="s">
        <v>1111</v>
      </c>
      <c r="E1336" s="3">
        <v>19.77</v>
      </c>
      <c r="F1336" s="3">
        <v>0.4</v>
      </c>
      <c r="G1336" s="3" t="s">
        <v>2173</v>
      </c>
      <c r="H1336" s="3">
        <v>0.5</v>
      </c>
      <c r="I1336" s="22" t="s">
        <v>2173</v>
      </c>
      <c r="J1336" s="22" t="s">
        <v>2173</v>
      </c>
      <c r="K1336" s="22" t="s">
        <v>2173</v>
      </c>
      <c r="L1336" s="22" t="s">
        <v>2173</v>
      </c>
      <c r="M1336" s="3" t="s">
        <v>2173</v>
      </c>
      <c r="N1336" s="3" t="s">
        <v>1112</v>
      </c>
      <c r="O1336" s="3">
        <f t="shared" si="76"/>
        <v>100</v>
      </c>
    </row>
    <row r="1337" spans="1:15" x14ac:dyDescent="0.15">
      <c r="A1337">
        <f t="shared" si="78"/>
        <v>31</v>
      </c>
      <c r="B1337" s="17" t="s">
        <v>1060</v>
      </c>
      <c r="C1337" s="3">
        <v>71.239999999999995</v>
      </c>
      <c r="D1337" s="14" t="s">
        <v>1111</v>
      </c>
      <c r="E1337" s="3">
        <v>28.5</v>
      </c>
      <c r="F1337" s="3" t="s">
        <v>2173</v>
      </c>
      <c r="G1337" s="3" t="s">
        <v>2173</v>
      </c>
      <c r="H1337" s="14">
        <v>0.26</v>
      </c>
      <c r="I1337" s="25" t="s">
        <v>704</v>
      </c>
      <c r="J1337" s="22" t="s">
        <v>2173</v>
      </c>
      <c r="K1337" s="22" t="s">
        <v>1111</v>
      </c>
      <c r="L1337" s="22" t="s">
        <v>2173</v>
      </c>
      <c r="M1337" s="3" t="s">
        <v>2173</v>
      </c>
      <c r="N1337" s="3" t="s">
        <v>1112</v>
      </c>
      <c r="O1337" s="3">
        <f t="shared" si="76"/>
        <v>100</v>
      </c>
    </row>
    <row r="1338" spans="1:15" x14ac:dyDescent="0.15">
      <c r="A1338">
        <f t="shared" ref="A1338:A1365" si="79">A1337+1</f>
        <v>32</v>
      </c>
      <c r="B1338" s="17" t="s">
        <v>1061</v>
      </c>
      <c r="C1338" s="3">
        <v>68.959999999999994</v>
      </c>
      <c r="D1338" s="14">
        <v>0.5</v>
      </c>
      <c r="E1338" s="3">
        <v>29.04</v>
      </c>
      <c r="F1338" s="3" t="s">
        <v>2173</v>
      </c>
      <c r="G1338" s="3" t="s">
        <v>2173</v>
      </c>
      <c r="H1338" s="3">
        <v>1.3</v>
      </c>
      <c r="I1338" s="22" t="s">
        <v>2173</v>
      </c>
      <c r="J1338" s="22" t="s">
        <v>1111</v>
      </c>
      <c r="K1338" s="22">
        <v>0.2</v>
      </c>
      <c r="L1338" s="22" t="s">
        <v>2173</v>
      </c>
      <c r="M1338" s="3" t="s">
        <v>2173</v>
      </c>
      <c r="N1338" s="3" t="s">
        <v>1112</v>
      </c>
      <c r="O1338" s="3">
        <f t="shared" si="76"/>
        <v>100</v>
      </c>
    </row>
    <row r="1339" spans="1:15" x14ac:dyDescent="0.15">
      <c r="A1339">
        <f t="shared" si="79"/>
        <v>33</v>
      </c>
      <c r="B1339" s="17" t="s">
        <v>1062</v>
      </c>
      <c r="C1339" s="3">
        <v>74.55</v>
      </c>
      <c r="D1339" s="14">
        <v>0.3</v>
      </c>
      <c r="E1339" s="3">
        <v>24.05</v>
      </c>
      <c r="F1339" s="3" t="s">
        <v>2173</v>
      </c>
      <c r="G1339" s="3" t="s">
        <v>2173</v>
      </c>
      <c r="H1339" s="3">
        <v>0.7</v>
      </c>
      <c r="I1339" s="22" t="s">
        <v>2173</v>
      </c>
      <c r="J1339" s="22" t="s">
        <v>2173</v>
      </c>
      <c r="K1339" s="22">
        <v>0.4</v>
      </c>
      <c r="L1339" s="22" t="s">
        <v>2173</v>
      </c>
      <c r="M1339" s="3" t="s">
        <v>2173</v>
      </c>
      <c r="N1339" s="3" t="s">
        <v>1112</v>
      </c>
      <c r="O1339" s="3">
        <f t="shared" si="76"/>
        <v>100</v>
      </c>
    </row>
    <row r="1340" spans="1:15" x14ac:dyDescent="0.15">
      <c r="A1340">
        <f t="shared" si="79"/>
        <v>34</v>
      </c>
      <c r="B1340" s="17" t="s">
        <v>1062</v>
      </c>
      <c r="C1340" s="3">
        <v>70.56</v>
      </c>
      <c r="D1340" s="3" t="s">
        <v>2173</v>
      </c>
      <c r="E1340" s="3">
        <v>29.04</v>
      </c>
      <c r="F1340" s="3">
        <v>0.2</v>
      </c>
      <c r="G1340" s="3" t="s">
        <v>2173</v>
      </c>
      <c r="H1340" s="3">
        <v>0.2</v>
      </c>
      <c r="I1340" s="22" t="s">
        <v>1111</v>
      </c>
      <c r="J1340" s="22" t="s">
        <v>1111</v>
      </c>
      <c r="K1340" s="22" t="s">
        <v>1111</v>
      </c>
      <c r="L1340" s="22" t="s">
        <v>2173</v>
      </c>
      <c r="M1340" s="3" t="s">
        <v>2173</v>
      </c>
      <c r="N1340" s="3" t="s">
        <v>1112</v>
      </c>
      <c r="O1340" s="3">
        <f t="shared" si="76"/>
        <v>100</v>
      </c>
    </row>
    <row r="1341" spans="1:15" x14ac:dyDescent="0.15">
      <c r="A1341">
        <f t="shared" si="79"/>
        <v>35</v>
      </c>
      <c r="B1341" s="17" t="s">
        <v>1062</v>
      </c>
      <c r="C1341" s="3">
        <v>71.13</v>
      </c>
      <c r="D1341" s="14" t="s">
        <v>2173</v>
      </c>
      <c r="E1341" s="3">
        <v>28.07</v>
      </c>
      <c r="F1341" s="3">
        <v>0.4</v>
      </c>
      <c r="G1341" s="3" t="s">
        <v>1111</v>
      </c>
      <c r="H1341" s="3">
        <v>0.3</v>
      </c>
      <c r="I1341" s="22" t="s">
        <v>2173</v>
      </c>
      <c r="J1341" s="22" t="s">
        <v>2173</v>
      </c>
      <c r="K1341" s="22">
        <v>0.1</v>
      </c>
      <c r="L1341" s="22" t="s">
        <v>2173</v>
      </c>
      <c r="M1341" s="3" t="s">
        <v>2173</v>
      </c>
      <c r="N1341" s="3" t="s">
        <v>1112</v>
      </c>
      <c r="O1341" s="3">
        <f t="shared" si="76"/>
        <v>99.999999999999986</v>
      </c>
    </row>
    <row r="1342" spans="1:15" x14ac:dyDescent="0.15">
      <c r="A1342">
        <f t="shared" si="79"/>
        <v>36</v>
      </c>
      <c r="B1342" s="17" t="s">
        <v>1063</v>
      </c>
      <c r="C1342" s="3">
        <v>89.39</v>
      </c>
      <c r="D1342" s="3">
        <v>0.93</v>
      </c>
      <c r="E1342" s="3">
        <v>9.25</v>
      </c>
      <c r="F1342" s="3" t="s">
        <v>1111</v>
      </c>
      <c r="G1342" s="3" t="s">
        <v>2173</v>
      </c>
      <c r="H1342" s="3">
        <v>0.03</v>
      </c>
      <c r="I1342" s="22">
        <v>0.1</v>
      </c>
      <c r="J1342" s="22" t="s">
        <v>2173</v>
      </c>
      <c r="K1342" s="22">
        <v>0.3</v>
      </c>
      <c r="L1342" s="22" t="s">
        <v>1111</v>
      </c>
      <c r="M1342" s="3" t="s">
        <v>2173</v>
      </c>
      <c r="N1342" s="3" t="s">
        <v>1112</v>
      </c>
      <c r="O1342" s="3">
        <f t="shared" si="76"/>
        <v>100</v>
      </c>
    </row>
    <row r="1343" spans="1:15" x14ac:dyDescent="0.15">
      <c r="A1343">
        <f t="shared" si="79"/>
        <v>37</v>
      </c>
      <c r="B1343" s="17" t="s">
        <v>1064</v>
      </c>
      <c r="C1343" s="3">
        <v>72.69</v>
      </c>
      <c r="D1343" s="14">
        <v>6.54</v>
      </c>
      <c r="E1343" s="3">
        <v>15.4</v>
      </c>
      <c r="F1343" s="3">
        <v>3.71</v>
      </c>
      <c r="G1343" s="3" t="s">
        <v>2173</v>
      </c>
      <c r="H1343" s="3">
        <v>1.03</v>
      </c>
      <c r="I1343" s="22">
        <v>0.4</v>
      </c>
      <c r="J1343" s="22" t="s">
        <v>1111</v>
      </c>
      <c r="K1343" s="22">
        <v>0.23</v>
      </c>
      <c r="L1343" s="22" t="s">
        <v>2173</v>
      </c>
      <c r="M1343" s="3" t="s">
        <v>2173</v>
      </c>
      <c r="N1343" s="3" t="s">
        <v>1112</v>
      </c>
      <c r="O1343" s="3">
        <f t="shared" si="76"/>
        <v>100.00000000000001</v>
      </c>
    </row>
    <row r="1344" spans="1:15" x14ac:dyDescent="0.15">
      <c r="A1344">
        <f t="shared" si="79"/>
        <v>38</v>
      </c>
      <c r="B1344" s="17" t="s">
        <v>1064</v>
      </c>
      <c r="C1344" s="3">
        <v>76.75</v>
      </c>
      <c r="D1344" s="3">
        <v>0.4</v>
      </c>
      <c r="E1344" s="3">
        <v>22.06</v>
      </c>
      <c r="F1344" s="3">
        <v>0.31</v>
      </c>
      <c r="G1344" s="3" t="s">
        <v>2173</v>
      </c>
      <c r="H1344" s="3">
        <v>1.1000000000000001</v>
      </c>
      <c r="I1344" s="22" t="s">
        <v>2173</v>
      </c>
      <c r="J1344" s="22" t="s">
        <v>2173</v>
      </c>
      <c r="K1344" s="22">
        <v>0.38</v>
      </c>
      <c r="L1344" s="22" t="s">
        <v>2173</v>
      </c>
      <c r="M1344" s="3" t="s">
        <v>2173</v>
      </c>
      <c r="N1344" s="3" t="s">
        <v>1112</v>
      </c>
      <c r="O1344" s="3">
        <f t="shared" si="76"/>
        <v>101</v>
      </c>
    </row>
    <row r="1345" spans="1:15" x14ac:dyDescent="0.15">
      <c r="A1345">
        <f t="shared" si="79"/>
        <v>39</v>
      </c>
      <c r="B1345" s="17" t="s">
        <v>1065</v>
      </c>
      <c r="C1345" s="3">
        <v>68.400000000000006</v>
      </c>
      <c r="D1345" s="3">
        <v>1.25</v>
      </c>
      <c r="E1345" s="3">
        <v>18.690000000000001</v>
      </c>
      <c r="F1345" s="3">
        <v>6.5</v>
      </c>
      <c r="G1345" s="3" t="s">
        <v>1111</v>
      </c>
      <c r="H1345" s="3">
        <v>4.6399999999999997</v>
      </c>
      <c r="I1345" s="22" t="s">
        <v>1111</v>
      </c>
      <c r="J1345" s="22" t="s">
        <v>1111</v>
      </c>
      <c r="K1345" s="22">
        <v>0.52</v>
      </c>
      <c r="L1345" s="22" t="s">
        <v>1111</v>
      </c>
      <c r="M1345" s="3" t="s">
        <v>2173</v>
      </c>
      <c r="N1345" s="3" t="s">
        <v>1112</v>
      </c>
      <c r="O1345" s="3">
        <f t="shared" si="76"/>
        <v>100</v>
      </c>
    </row>
    <row r="1346" spans="1:15" x14ac:dyDescent="0.15">
      <c r="A1346">
        <f t="shared" si="79"/>
        <v>40</v>
      </c>
      <c r="B1346" s="17" t="s">
        <v>1065</v>
      </c>
      <c r="C1346" s="3">
        <v>77.61</v>
      </c>
      <c r="D1346" s="3">
        <v>4.2</v>
      </c>
      <c r="E1346" s="3">
        <v>8.19</v>
      </c>
      <c r="F1346" s="3">
        <v>8.16</v>
      </c>
      <c r="G1346" s="3" t="s">
        <v>2173</v>
      </c>
      <c r="H1346" s="3">
        <v>1.04</v>
      </c>
      <c r="I1346" s="22">
        <v>0.6</v>
      </c>
      <c r="J1346" s="22" t="s">
        <v>1111</v>
      </c>
      <c r="K1346" s="22">
        <v>0.2</v>
      </c>
      <c r="L1346" s="22" t="s">
        <v>2173</v>
      </c>
      <c r="M1346" s="3" t="s">
        <v>2173</v>
      </c>
      <c r="N1346" s="3" t="s">
        <v>1112</v>
      </c>
      <c r="O1346" s="3">
        <f t="shared" si="76"/>
        <v>100</v>
      </c>
    </row>
    <row r="1347" spans="1:15" x14ac:dyDescent="0.15">
      <c r="A1347">
        <f t="shared" si="79"/>
        <v>41</v>
      </c>
      <c r="B1347" s="17" t="s">
        <v>1065</v>
      </c>
      <c r="C1347" s="3">
        <v>73.41</v>
      </c>
      <c r="D1347" s="14">
        <v>4.08</v>
      </c>
      <c r="E1347" s="3">
        <v>14.99</v>
      </c>
      <c r="F1347" s="3">
        <v>5.57</v>
      </c>
      <c r="G1347" s="3" t="s">
        <v>2173</v>
      </c>
      <c r="H1347" s="3">
        <v>0.5</v>
      </c>
      <c r="I1347" s="22">
        <v>0.73</v>
      </c>
      <c r="J1347" s="22" t="s">
        <v>2173</v>
      </c>
      <c r="K1347" s="22">
        <v>0.52</v>
      </c>
      <c r="L1347" s="22">
        <v>0.2</v>
      </c>
      <c r="M1347" s="3" t="s">
        <v>2173</v>
      </c>
      <c r="N1347" s="3" t="s">
        <v>1112</v>
      </c>
      <c r="O1347" s="3">
        <f t="shared" si="76"/>
        <v>99.999999999999986</v>
      </c>
    </row>
    <row r="1348" spans="1:15" x14ac:dyDescent="0.15">
      <c r="A1348">
        <f t="shared" si="79"/>
        <v>42</v>
      </c>
      <c r="B1348" s="17" t="s">
        <v>1065</v>
      </c>
      <c r="C1348" s="3">
        <v>64.010000000000005</v>
      </c>
      <c r="D1348" s="3">
        <v>3.93</v>
      </c>
      <c r="E1348" s="3">
        <v>25.8</v>
      </c>
      <c r="F1348" s="3">
        <v>3.12</v>
      </c>
      <c r="G1348" s="3" t="s">
        <v>2173</v>
      </c>
      <c r="H1348" s="3">
        <v>1.84</v>
      </c>
      <c r="I1348" s="22">
        <v>0.9</v>
      </c>
      <c r="J1348" s="22" t="s">
        <v>1111</v>
      </c>
      <c r="K1348" s="22">
        <v>0.4</v>
      </c>
      <c r="L1348" s="22" t="s">
        <v>2173</v>
      </c>
      <c r="M1348" s="3" t="s">
        <v>2173</v>
      </c>
      <c r="N1348" s="3" t="s">
        <v>1112</v>
      </c>
      <c r="O1348" s="3">
        <f t="shared" si="76"/>
        <v>100.00000000000003</v>
      </c>
    </row>
    <row r="1349" spans="1:15" x14ac:dyDescent="0.15">
      <c r="A1349">
        <f t="shared" si="79"/>
        <v>43</v>
      </c>
      <c r="B1349" s="17" t="s">
        <v>1065</v>
      </c>
      <c r="C1349" s="3">
        <v>79.5</v>
      </c>
      <c r="D1349" s="3">
        <v>4.74</v>
      </c>
      <c r="E1349" s="3">
        <v>11.47</v>
      </c>
      <c r="F1349" s="3">
        <v>2.94</v>
      </c>
      <c r="G1349" s="3" t="s">
        <v>2173</v>
      </c>
      <c r="H1349" s="3">
        <v>0.48</v>
      </c>
      <c r="I1349" s="22">
        <v>0.87</v>
      </c>
      <c r="J1349" s="22" t="s">
        <v>2173</v>
      </c>
      <c r="K1349" s="22" t="s">
        <v>1111</v>
      </c>
      <c r="L1349" s="22" t="s">
        <v>2173</v>
      </c>
      <c r="M1349" s="3" t="s">
        <v>2173</v>
      </c>
      <c r="N1349" s="3" t="s">
        <v>1112</v>
      </c>
      <c r="O1349" s="3">
        <f t="shared" si="76"/>
        <v>100</v>
      </c>
    </row>
    <row r="1350" spans="1:15" x14ac:dyDescent="0.15">
      <c r="A1350">
        <f t="shared" si="79"/>
        <v>44</v>
      </c>
      <c r="B1350" s="17" t="s">
        <v>1065</v>
      </c>
      <c r="C1350" s="3">
        <v>75.78</v>
      </c>
      <c r="D1350" s="3">
        <v>2.76</v>
      </c>
      <c r="E1350" s="3">
        <v>15.95</v>
      </c>
      <c r="F1350" s="3">
        <v>3.09</v>
      </c>
      <c r="G1350" s="3" t="s">
        <v>2173</v>
      </c>
      <c r="H1350" s="3">
        <v>1.8</v>
      </c>
      <c r="I1350" s="22">
        <v>0.2</v>
      </c>
      <c r="J1350" s="22" t="s">
        <v>1111</v>
      </c>
      <c r="K1350" s="22">
        <v>0.42</v>
      </c>
      <c r="L1350" s="22" t="s">
        <v>1111</v>
      </c>
      <c r="M1350" s="3" t="s">
        <v>2173</v>
      </c>
      <c r="N1350" s="3" t="s">
        <v>1112</v>
      </c>
      <c r="O1350" s="3">
        <f t="shared" si="76"/>
        <v>100.00000000000001</v>
      </c>
    </row>
    <row r="1351" spans="1:15" x14ac:dyDescent="0.15">
      <c r="A1351">
        <f t="shared" si="79"/>
        <v>45</v>
      </c>
      <c r="B1351" s="17" t="s">
        <v>1065</v>
      </c>
      <c r="C1351" s="3">
        <v>75.91</v>
      </c>
      <c r="D1351" s="3">
        <v>1.7</v>
      </c>
      <c r="E1351" s="3">
        <v>20</v>
      </c>
      <c r="F1351" s="3">
        <v>0.79</v>
      </c>
      <c r="G1351" s="3" t="s">
        <v>2173</v>
      </c>
      <c r="H1351" s="3">
        <v>1.07</v>
      </c>
      <c r="I1351" s="22">
        <v>0.5</v>
      </c>
      <c r="J1351" s="22" t="s">
        <v>2173</v>
      </c>
      <c r="K1351" s="22">
        <v>0.03</v>
      </c>
      <c r="L1351" s="22" t="s">
        <v>2173</v>
      </c>
      <c r="M1351" s="3" t="s">
        <v>2173</v>
      </c>
      <c r="N1351" s="3" t="s">
        <v>1112</v>
      </c>
      <c r="O1351" s="3">
        <f t="shared" si="76"/>
        <v>100</v>
      </c>
    </row>
    <row r="1352" spans="1:15" x14ac:dyDescent="0.15">
      <c r="A1352">
        <f t="shared" si="79"/>
        <v>46</v>
      </c>
      <c r="B1352" s="17" t="s">
        <v>1066</v>
      </c>
      <c r="C1352" s="3">
        <v>69.400000000000006</v>
      </c>
      <c r="D1352" s="3" t="s">
        <v>1111</v>
      </c>
      <c r="E1352" s="3">
        <v>30.6</v>
      </c>
      <c r="F1352" s="3" t="s">
        <v>2173</v>
      </c>
      <c r="G1352" s="3" t="s">
        <v>2173</v>
      </c>
      <c r="H1352" s="14" t="s">
        <v>632</v>
      </c>
      <c r="I1352" s="22" t="s">
        <v>2173</v>
      </c>
      <c r="J1352" s="22" t="s">
        <v>2173</v>
      </c>
      <c r="K1352" s="22" t="s">
        <v>2173</v>
      </c>
      <c r="L1352" s="22" t="s">
        <v>2173</v>
      </c>
      <c r="M1352" s="3" t="s">
        <v>2173</v>
      </c>
      <c r="N1352" s="3" t="s">
        <v>1112</v>
      </c>
      <c r="O1352" s="3">
        <f t="shared" si="76"/>
        <v>100</v>
      </c>
    </row>
    <row r="1353" spans="1:15" x14ac:dyDescent="0.15">
      <c r="A1353">
        <f>A1352+1</f>
        <v>47</v>
      </c>
      <c r="B1353" s="17" t="s">
        <v>1067</v>
      </c>
      <c r="C1353" s="3">
        <v>72.62</v>
      </c>
      <c r="D1353" s="14" t="s">
        <v>1111</v>
      </c>
      <c r="E1353" s="3">
        <v>26.89</v>
      </c>
      <c r="F1353" s="3" t="s">
        <v>2173</v>
      </c>
      <c r="G1353" s="3" t="s">
        <v>2173</v>
      </c>
      <c r="H1353" s="3">
        <v>0.39</v>
      </c>
      <c r="I1353" s="22" t="s">
        <v>2173</v>
      </c>
      <c r="J1353" s="22" t="s">
        <v>2173</v>
      </c>
      <c r="K1353" s="22">
        <v>0.1</v>
      </c>
      <c r="L1353" s="22" t="s">
        <v>2173</v>
      </c>
      <c r="M1353" s="3" t="s">
        <v>2173</v>
      </c>
      <c r="N1353" s="3" t="s">
        <v>1112</v>
      </c>
      <c r="O1353" s="3">
        <f t="shared" si="76"/>
        <v>100</v>
      </c>
    </row>
    <row r="1354" spans="1:15" x14ac:dyDescent="0.15">
      <c r="A1354">
        <f t="shared" si="79"/>
        <v>48</v>
      </c>
      <c r="B1354" s="17" t="s">
        <v>1068</v>
      </c>
      <c r="C1354" s="3">
        <v>83.75</v>
      </c>
      <c r="D1354" s="3" t="s">
        <v>1111</v>
      </c>
      <c r="E1354" s="3">
        <v>15.35</v>
      </c>
      <c r="F1354" s="3" t="s">
        <v>1111</v>
      </c>
      <c r="G1354" s="3" t="s">
        <v>2173</v>
      </c>
      <c r="H1354" s="3">
        <v>0.9</v>
      </c>
      <c r="I1354" s="22" t="s">
        <v>2173</v>
      </c>
      <c r="J1354" s="22" t="s">
        <v>2173</v>
      </c>
      <c r="K1354" s="22" t="s">
        <v>2173</v>
      </c>
      <c r="L1354" s="22" t="s">
        <v>2173</v>
      </c>
      <c r="M1354" s="3" t="s">
        <v>2173</v>
      </c>
      <c r="N1354" s="3" t="s">
        <v>1112</v>
      </c>
      <c r="O1354" s="3">
        <f t="shared" si="76"/>
        <v>100</v>
      </c>
    </row>
    <row r="1355" spans="1:15" x14ac:dyDescent="0.15">
      <c r="A1355">
        <f t="shared" si="79"/>
        <v>49</v>
      </c>
      <c r="B1355" s="17" t="s">
        <v>1069</v>
      </c>
      <c r="C1355" s="3">
        <v>77.69</v>
      </c>
      <c r="D1355" s="14">
        <v>0.15</v>
      </c>
      <c r="E1355" s="3">
        <v>20.46</v>
      </c>
      <c r="F1355" s="3">
        <v>0.9</v>
      </c>
      <c r="G1355" s="3" t="s">
        <v>2173</v>
      </c>
      <c r="H1355" s="3">
        <v>0.8</v>
      </c>
      <c r="I1355" s="22" t="s">
        <v>1111</v>
      </c>
      <c r="J1355" s="22" t="s">
        <v>2173</v>
      </c>
      <c r="K1355" s="22" t="s">
        <v>1111</v>
      </c>
      <c r="L1355" s="22" t="s">
        <v>2173</v>
      </c>
      <c r="M1355" s="3" t="s">
        <v>2173</v>
      </c>
      <c r="N1355" s="3" t="s">
        <v>1112</v>
      </c>
      <c r="O1355" s="3">
        <f t="shared" si="76"/>
        <v>100.00000000000001</v>
      </c>
    </row>
    <row r="1356" spans="1:15" x14ac:dyDescent="0.15">
      <c r="A1356">
        <f t="shared" si="79"/>
        <v>50</v>
      </c>
      <c r="B1356" s="17" t="s">
        <v>1070</v>
      </c>
      <c r="C1356" s="3">
        <v>69.06</v>
      </c>
      <c r="D1356" s="14">
        <v>0.9</v>
      </c>
      <c r="E1356" s="3">
        <v>21.07</v>
      </c>
      <c r="F1356" s="3">
        <v>6.78</v>
      </c>
      <c r="G1356" s="3" t="s">
        <v>2173</v>
      </c>
      <c r="H1356" s="3">
        <v>0.99</v>
      </c>
      <c r="I1356" s="22">
        <v>0.8</v>
      </c>
      <c r="J1356" s="22" t="s">
        <v>1111</v>
      </c>
      <c r="K1356" s="22">
        <v>0.4</v>
      </c>
      <c r="L1356" s="22" t="s">
        <v>1111</v>
      </c>
      <c r="M1356" s="3" t="s">
        <v>2173</v>
      </c>
      <c r="N1356" s="3" t="s">
        <v>1112</v>
      </c>
      <c r="O1356" s="3">
        <f t="shared" si="76"/>
        <v>100</v>
      </c>
    </row>
    <row r="1357" spans="1:15" x14ac:dyDescent="0.15">
      <c r="A1357">
        <f t="shared" si="79"/>
        <v>51</v>
      </c>
      <c r="B1357" s="17" t="s">
        <v>1244</v>
      </c>
      <c r="C1357" s="3">
        <v>74.69</v>
      </c>
      <c r="D1357" s="14">
        <v>1.97</v>
      </c>
      <c r="E1357" s="3">
        <v>14.85</v>
      </c>
      <c r="F1357" s="3">
        <v>6.76</v>
      </c>
      <c r="G1357" s="3" t="s">
        <v>2173</v>
      </c>
      <c r="H1357" s="3">
        <v>0.81</v>
      </c>
      <c r="I1357" s="22">
        <v>0.72</v>
      </c>
      <c r="J1357" s="22" t="s">
        <v>1111</v>
      </c>
      <c r="K1357" s="22">
        <v>0.2</v>
      </c>
      <c r="L1357" s="22" t="s">
        <v>1111</v>
      </c>
      <c r="M1357" s="3" t="s">
        <v>2173</v>
      </c>
      <c r="N1357" s="3" t="s">
        <v>1112</v>
      </c>
      <c r="O1357" s="3">
        <f t="shared" si="76"/>
        <v>100</v>
      </c>
    </row>
    <row r="1358" spans="1:15" x14ac:dyDescent="0.15">
      <c r="A1358">
        <f t="shared" si="79"/>
        <v>52</v>
      </c>
      <c r="B1358" s="17" t="s">
        <v>1245</v>
      </c>
      <c r="C1358" s="3">
        <v>79.63</v>
      </c>
      <c r="D1358" s="3">
        <v>1.77</v>
      </c>
      <c r="E1358" s="3">
        <v>16.579999999999998</v>
      </c>
      <c r="F1358" s="3">
        <v>0.88</v>
      </c>
      <c r="G1358" s="3" t="s">
        <v>2173</v>
      </c>
      <c r="H1358" s="3">
        <v>1.02</v>
      </c>
      <c r="I1358" s="22">
        <v>0.02</v>
      </c>
      <c r="J1358" s="22" t="s">
        <v>2173</v>
      </c>
      <c r="K1358" s="22">
        <v>0.1</v>
      </c>
      <c r="L1358" s="22" t="s">
        <v>2173</v>
      </c>
      <c r="M1358" s="3" t="s">
        <v>2173</v>
      </c>
      <c r="N1358" s="3" t="s">
        <v>1112</v>
      </c>
      <c r="O1358" s="3">
        <f t="shared" si="76"/>
        <v>99.999999999999972</v>
      </c>
    </row>
    <row r="1359" spans="1:15" x14ac:dyDescent="0.15">
      <c r="A1359">
        <f t="shared" si="79"/>
        <v>53</v>
      </c>
      <c r="B1359" s="17" t="s">
        <v>1246</v>
      </c>
      <c r="C1359" s="3">
        <v>78.13</v>
      </c>
      <c r="D1359" s="14" t="s">
        <v>1111</v>
      </c>
      <c r="E1359" s="3">
        <v>18.07</v>
      </c>
      <c r="F1359" s="3">
        <v>2.88</v>
      </c>
      <c r="G1359" s="3" t="s">
        <v>2173</v>
      </c>
      <c r="H1359" s="3">
        <v>0.72</v>
      </c>
      <c r="I1359" s="22" t="s">
        <v>1111</v>
      </c>
      <c r="J1359" s="22" t="s">
        <v>2173</v>
      </c>
      <c r="K1359" s="22">
        <v>0.2</v>
      </c>
      <c r="L1359" s="22" t="s">
        <v>2173</v>
      </c>
      <c r="M1359" s="3" t="s">
        <v>2173</v>
      </c>
      <c r="N1359" s="3" t="s">
        <v>1112</v>
      </c>
      <c r="O1359" s="3">
        <f t="shared" si="76"/>
        <v>99.999999999999986</v>
      </c>
    </row>
    <row r="1360" spans="1:15" x14ac:dyDescent="0.15">
      <c r="A1360">
        <f t="shared" si="79"/>
        <v>54</v>
      </c>
      <c r="B1360" s="17" t="s">
        <v>1247</v>
      </c>
      <c r="C1360" s="3">
        <v>84.17</v>
      </c>
      <c r="D1360" s="14">
        <v>0.3</v>
      </c>
      <c r="E1360" s="3">
        <v>13.87</v>
      </c>
      <c r="F1360" s="3">
        <v>0.7</v>
      </c>
      <c r="G1360" s="3" t="s">
        <v>1111</v>
      </c>
      <c r="H1360" s="3">
        <v>0.51</v>
      </c>
      <c r="I1360" s="22" t="s">
        <v>1111</v>
      </c>
      <c r="J1360" s="22" t="s">
        <v>2173</v>
      </c>
      <c r="K1360" s="22">
        <v>0.45</v>
      </c>
      <c r="L1360" s="22" t="s">
        <v>2173</v>
      </c>
      <c r="M1360" s="3" t="s">
        <v>2173</v>
      </c>
      <c r="N1360" s="3" t="s">
        <v>1112</v>
      </c>
      <c r="O1360" s="3">
        <f t="shared" si="76"/>
        <v>100.00000000000001</v>
      </c>
    </row>
    <row r="1361" spans="1:15" x14ac:dyDescent="0.15">
      <c r="A1361">
        <f t="shared" si="79"/>
        <v>55</v>
      </c>
      <c r="B1361" s="17" t="s">
        <v>1248</v>
      </c>
      <c r="C1361" s="3">
        <v>75.569999999999993</v>
      </c>
      <c r="D1361" s="14">
        <v>1.22</v>
      </c>
      <c r="E1361" s="3">
        <v>18.98</v>
      </c>
      <c r="F1361" s="3">
        <v>2.2000000000000002</v>
      </c>
      <c r="G1361" s="3" t="s">
        <v>2173</v>
      </c>
      <c r="H1361" s="3">
        <v>1.48</v>
      </c>
      <c r="I1361" s="22">
        <v>0.5</v>
      </c>
      <c r="J1361" s="22" t="s">
        <v>2173</v>
      </c>
      <c r="K1361" s="22">
        <v>0.05</v>
      </c>
      <c r="L1361" s="22" t="s">
        <v>2173</v>
      </c>
      <c r="M1361" s="3" t="s">
        <v>2173</v>
      </c>
      <c r="N1361" s="3" t="s">
        <v>1112</v>
      </c>
      <c r="O1361" s="3">
        <f t="shared" si="76"/>
        <v>100</v>
      </c>
    </row>
    <row r="1362" spans="1:15" x14ac:dyDescent="0.15">
      <c r="A1362">
        <f>A1361+1</f>
        <v>56</v>
      </c>
      <c r="B1362" s="17" t="s">
        <v>1249</v>
      </c>
      <c r="C1362" s="3">
        <v>84.99</v>
      </c>
      <c r="D1362" s="3" t="s">
        <v>2173</v>
      </c>
      <c r="E1362" s="3">
        <v>13.88</v>
      </c>
      <c r="F1362" s="3" t="s">
        <v>1111</v>
      </c>
      <c r="G1362" s="3" t="s">
        <v>2173</v>
      </c>
      <c r="H1362" s="3">
        <v>0.97</v>
      </c>
      <c r="I1362" s="22" t="s">
        <v>2173</v>
      </c>
      <c r="J1362" s="22" t="s">
        <v>2173</v>
      </c>
      <c r="K1362" s="22">
        <v>0.16</v>
      </c>
      <c r="L1362" s="22" t="s">
        <v>1111</v>
      </c>
      <c r="M1362" s="3" t="s">
        <v>2173</v>
      </c>
      <c r="N1362" s="3" t="s">
        <v>1112</v>
      </c>
      <c r="O1362" s="3">
        <f t="shared" si="76"/>
        <v>99.999999999999986</v>
      </c>
    </row>
    <row r="1363" spans="1:15" x14ac:dyDescent="0.15">
      <c r="A1363">
        <f t="shared" si="79"/>
        <v>57</v>
      </c>
      <c r="B1363" s="17" t="s">
        <v>1249</v>
      </c>
      <c r="C1363" s="3">
        <v>82.26</v>
      </c>
      <c r="D1363" s="3">
        <v>1.33</v>
      </c>
      <c r="E1363" s="3">
        <v>14.62</v>
      </c>
      <c r="F1363" s="3">
        <v>0.42</v>
      </c>
      <c r="G1363" s="3" t="s">
        <v>2173</v>
      </c>
      <c r="H1363" s="3">
        <v>0.95</v>
      </c>
      <c r="I1363" s="22">
        <v>0.12</v>
      </c>
      <c r="J1363" s="22" t="s">
        <v>2173</v>
      </c>
      <c r="K1363" s="22">
        <v>0.3</v>
      </c>
      <c r="L1363" s="22" t="s">
        <v>2173</v>
      </c>
      <c r="M1363" s="3" t="s">
        <v>2173</v>
      </c>
      <c r="N1363" s="3" t="s">
        <v>1112</v>
      </c>
      <c r="O1363" s="3">
        <f t="shared" si="76"/>
        <v>100.00000000000001</v>
      </c>
    </row>
    <row r="1364" spans="1:15" x14ac:dyDescent="0.15">
      <c r="A1364">
        <f t="shared" si="79"/>
        <v>58</v>
      </c>
      <c r="B1364" s="17" t="s">
        <v>1250</v>
      </c>
      <c r="C1364" s="3">
        <v>75.88</v>
      </c>
      <c r="D1364" s="14" t="s">
        <v>1111</v>
      </c>
      <c r="E1364" s="3">
        <v>22.06</v>
      </c>
      <c r="F1364" s="3">
        <v>0.93</v>
      </c>
      <c r="G1364" s="3" t="s">
        <v>2173</v>
      </c>
      <c r="H1364" s="3">
        <v>0.83</v>
      </c>
      <c r="I1364" s="22" t="s">
        <v>1111</v>
      </c>
      <c r="J1364" s="22" t="s">
        <v>2173</v>
      </c>
      <c r="K1364" s="22">
        <v>0.3</v>
      </c>
      <c r="L1364" s="22" t="s">
        <v>1111</v>
      </c>
      <c r="M1364" s="3" t="s">
        <v>2173</v>
      </c>
      <c r="N1364" s="3" t="s">
        <v>1112</v>
      </c>
      <c r="O1364" s="3">
        <f t="shared" si="76"/>
        <v>100</v>
      </c>
    </row>
    <row r="1365" spans="1:15" x14ac:dyDescent="0.15">
      <c r="A1365">
        <f t="shared" si="79"/>
        <v>59</v>
      </c>
      <c r="B1365" s="17" t="s">
        <v>1251</v>
      </c>
      <c r="C1365" s="3">
        <v>95.54</v>
      </c>
      <c r="D1365" s="14" t="s">
        <v>1111</v>
      </c>
      <c r="E1365" s="3">
        <v>4.66</v>
      </c>
      <c r="F1365" s="3">
        <v>0.1</v>
      </c>
      <c r="G1365" s="3" t="s">
        <v>2173</v>
      </c>
      <c r="H1365" s="3">
        <v>0.5</v>
      </c>
      <c r="I1365" s="22" t="s">
        <v>2173</v>
      </c>
      <c r="J1365" s="22" t="s">
        <v>2173</v>
      </c>
      <c r="K1365" s="22">
        <v>0.2</v>
      </c>
      <c r="L1365" s="22" t="s">
        <v>2173</v>
      </c>
      <c r="M1365" s="3" t="s">
        <v>2173</v>
      </c>
      <c r="N1365" s="3" t="s">
        <v>1112</v>
      </c>
      <c r="O1365" s="3">
        <f t="shared" si="76"/>
        <v>101</v>
      </c>
    </row>
    <row r="1366" spans="1:15" x14ac:dyDescent="0.15">
      <c r="D1366"/>
    </row>
    <row r="1367" spans="1:15" x14ac:dyDescent="0.15">
      <c r="D1367"/>
    </row>
    <row r="1368" spans="1:15" x14ac:dyDescent="0.15">
      <c r="D1368"/>
    </row>
    <row r="1369" spans="1:15" x14ac:dyDescent="0.15">
      <c r="D1369"/>
    </row>
    <row r="1370" spans="1:15" x14ac:dyDescent="0.15">
      <c r="D1370"/>
    </row>
    <row r="1371" spans="1:15" x14ac:dyDescent="0.15">
      <c r="D1371" s="13"/>
    </row>
    <row r="1372" spans="1:15" x14ac:dyDescent="0.15">
      <c r="D1372"/>
    </row>
    <row r="1373" spans="1:15" x14ac:dyDescent="0.15">
      <c r="D1373"/>
    </row>
    <row r="1374" spans="1:15" x14ac:dyDescent="0.15">
      <c r="D1374"/>
    </row>
    <row r="1375" spans="1:15" x14ac:dyDescent="0.15">
      <c r="D1375"/>
    </row>
    <row r="1376" spans="1:15" x14ac:dyDescent="0.15">
      <c r="D1376"/>
    </row>
  </sheetData>
  <phoneticPr fontId="3" type="noConversion"/>
  <pageMargins left="0.75" right="0.75" top="1" bottom="1" header="0.5" footer="0.5"/>
  <pageSetup paperSize="9"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0"/>
  <sheetViews>
    <sheetView workbookViewId="0">
      <selection activeCell="A43" sqref="A43"/>
    </sheetView>
  </sheetViews>
  <sheetFormatPr baseColWidth="10" defaultColWidth="8.83203125" defaultRowHeight="13" x14ac:dyDescent="0.15"/>
  <cols>
    <col min="4" max="5" width="10.1640625" bestFit="1" customWidth="1"/>
  </cols>
  <sheetData>
    <row r="1" spans="1:7" ht="16" x14ac:dyDescent="0.2">
      <c r="A1" s="81" t="s">
        <v>3536</v>
      </c>
    </row>
    <row r="3" spans="1:7" x14ac:dyDescent="0.15">
      <c r="A3" s="80" t="s">
        <v>3539</v>
      </c>
    </row>
    <row r="5" spans="1:7" x14ac:dyDescent="0.15">
      <c r="B5" s="80" t="s">
        <v>3537</v>
      </c>
      <c r="C5" s="80" t="s">
        <v>3538</v>
      </c>
    </row>
    <row r="7" spans="1:7" x14ac:dyDescent="0.15">
      <c r="B7" s="80" t="s">
        <v>3540</v>
      </c>
      <c r="D7" s="80" t="s">
        <v>3541</v>
      </c>
      <c r="E7" s="80" t="s">
        <v>3542</v>
      </c>
      <c r="F7" s="80" t="s">
        <v>2665</v>
      </c>
    </row>
    <row r="8" spans="1:7" x14ac:dyDescent="0.15">
      <c r="D8">
        <v>85</v>
      </c>
      <c r="E8">
        <v>15</v>
      </c>
      <c r="G8" s="80" t="s">
        <v>3543</v>
      </c>
    </row>
    <row r="9" spans="1:7" x14ac:dyDescent="0.15">
      <c r="D9">
        <v>90</v>
      </c>
      <c r="E9">
        <v>10</v>
      </c>
    </row>
    <row r="10" spans="1:7" x14ac:dyDescent="0.15">
      <c r="E10">
        <v>4</v>
      </c>
    </row>
    <row r="12" spans="1:7" x14ac:dyDescent="0.15">
      <c r="A12" s="80" t="s">
        <v>3544</v>
      </c>
    </row>
    <row r="14" spans="1:7" x14ac:dyDescent="0.15">
      <c r="B14" s="80" t="s">
        <v>3545</v>
      </c>
      <c r="D14" s="80" t="s">
        <v>3546</v>
      </c>
      <c r="E14" s="80" t="s">
        <v>3547</v>
      </c>
    </row>
    <row r="15" spans="1:7" x14ac:dyDescent="0.15">
      <c r="B15" s="80" t="s">
        <v>3548</v>
      </c>
      <c r="D15" s="80" t="s">
        <v>3549</v>
      </c>
      <c r="E15" s="80" t="s">
        <v>3550</v>
      </c>
    </row>
    <row r="18" spans="1:3" x14ac:dyDescent="0.15">
      <c r="A18" s="80" t="s">
        <v>3551</v>
      </c>
    </row>
    <row r="20" spans="1:3" x14ac:dyDescent="0.15">
      <c r="B20" s="80" t="s">
        <v>3552</v>
      </c>
      <c r="C20" s="80" t="s">
        <v>3553</v>
      </c>
    </row>
    <row r="23" spans="1:3" x14ac:dyDescent="0.15">
      <c r="A23" s="80" t="s">
        <v>3554</v>
      </c>
    </row>
    <row r="25" spans="1:3" x14ac:dyDescent="0.15">
      <c r="B25" s="80" t="s">
        <v>3555</v>
      </c>
      <c r="C25" s="80" t="s">
        <v>3556</v>
      </c>
    </row>
    <row r="28" spans="1:3" x14ac:dyDescent="0.15">
      <c r="A28" s="80" t="s">
        <v>3559</v>
      </c>
    </row>
    <row r="30" spans="1:3" x14ac:dyDescent="0.15">
      <c r="B30" s="80" t="s">
        <v>3557</v>
      </c>
      <c r="C30" s="80" t="s">
        <v>3558</v>
      </c>
    </row>
    <row r="33" spans="1:3" x14ac:dyDescent="0.15">
      <c r="A33" s="80" t="s">
        <v>3560</v>
      </c>
    </row>
    <row r="35" spans="1:3" x14ac:dyDescent="0.15">
      <c r="B35" s="80" t="s">
        <v>3561</v>
      </c>
      <c r="C35" s="80" t="s">
        <v>3562</v>
      </c>
    </row>
    <row r="38" spans="1:3" x14ac:dyDescent="0.15">
      <c r="A38" s="80" t="s">
        <v>3563</v>
      </c>
    </row>
    <row r="40" spans="1:3" x14ac:dyDescent="0.15">
      <c r="B40" s="80" t="s">
        <v>3564</v>
      </c>
      <c r="C40" s="80" t="s">
        <v>3565</v>
      </c>
    </row>
  </sheetData>
  <pageMargins left="0.75" right="0.75" top="1" bottom="1"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24"/>
  <sheetViews>
    <sheetView topLeftCell="A99" workbookViewId="0">
      <selection activeCell="A2" sqref="A2"/>
    </sheetView>
  </sheetViews>
  <sheetFormatPr baseColWidth="10" defaultColWidth="8.83203125" defaultRowHeight="13" x14ac:dyDescent="0.15"/>
  <cols>
    <col min="1" max="1" width="20.1640625" customWidth="1"/>
    <col min="2" max="2" width="57.5" customWidth="1"/>
    <col min="3" max="3" width="11.5" customWidth="1"/>
    <col min="11" max="11" width="18.6640625" bestFit="1" customWidth="1"/>
  </cols>
  <sheetData>
    <row r="2" spans="1:11" ht="16" x14ac:dyDescent="0.2">
      <c r="A2" s="102" t="s">
        <v>4811</v>
      </c>
    </row>
    <row r="4" spans="1:11" x14ac:dyDescent="0.15">
      <c r="A4" s="1" t="s">
        <v>2112</v>
      </c>
      <c r="K4" s="1" t="s">
        <v>1270</v>
      </c>
    </row>
    <row r="5" spans="1:11" x14ac:dyDescent="0.15">
      <c r="A5" s="1"/>
      <c r="C5" t="s">
        <v>3521</v>
      </c>
    </row>
    <row r="6" spans="1:11" x14ac:dyDescent="0.15">
      <c r="A6" s="1" t="s">
        <v>0</v>
      </c>
    </row>
    <row r="7" spans="1:11" x14ac:dyDescent="0.15">
      <c r="D7" s="2" t="s">
        <v>2</v>
      </c>
      <c r="E7" s="2" t="s">
        <v>1530</v>
      </c>
      <c r="F7" s="2" t="s">
        <v>1522</v>
      </c>
      <c r="G7" s="2" t="s">
        <v>3</v>
      </c>
      <c r="H7" s="2" t="s">
        <v>9</v>
      </c>
      <c r="I7" s="2" t="s">
        <v>3520</v>
      </c>
    </row>
    <row r="8" spans="1:11" x14ac:dyDescent="0.15">
      <c r="A8">
        <v>1</v>
      </c>
      <c r="B8" s="13" t="s">
        <v>1</v>
      </c>
      <c r="C8" s="13" t="s">
        <v>3519</v>
      </c>
      <c r="D8">
        <v>233</v>
      </c>
      <c r="E8">
        <v>20</v>
      </c>
      <c r="F8">
        <v>13</v>
      </c>
      <c r="G8">
        <v>1</v>
      </c>
      <c r="I8">
        <f>SUM(D8:G8)</f>
        <v>267</v>
      </c>
      <c r="K8" s="13" t="s">
        <v>2119</v>
      </c>
    </row>
    <row r="9" spans="1:11" x14ac:dyDescent="0.15">
      <c r="C9" t="s">
        <v>3518</v>
      </c>
      <c r="D9">
        <f>ROUND(D8/267*100,2)</f>
        <v>87.27</v>
      </c>
      <c r="E9">
        <f>ROUND(E8/267*100,2)</f>
        <v>7.49</v>
      </c>
      <c r="F9">
        <f>ROUND(F8/267*100,2)</f>
        <v>4.87</v>
      </c>
      <c r="G9">
        <f>ROUND(G8/267*100,2)</f>
        <v>0.37</v>
      </c>
      <c r="K9" s="13"/>
    </row>
    <row r="10" spans="1:11" x14ac:dyDescent="0.15">
      <c r="K10" s="13"/>
    </row>
    <row r="11" spans="1:11" x14ac:dyDescent="0.15">
      <c r="A11">
        <v>2</v>
      </c>
      <c r="B11" s="13" t="s">
        <v>4</v>
      </c>
      <c r="C11" s="13" t="s">
        <v>3519</v>
      </c>
      <c r="D11">
        <v>61.5</v>
      </c>
      <c r="E11">
        <v>8</v>
      </c>
      <c r="F11">
        <v>4.5</v>
      </c>
      <c r="I11">
        <f>SUM(D11:G11)</f>
        <v>74</v>
      </c>
      <c r="K11" s="13" t="s">
        <v>2120</v>
      </c>
    </row>
    <row r="12" spans="1:11" x14ac:dyDescent="0.15">
      <c r="C12" t="s">
        <v>3518</v>
      </c>
      <c r="D12">
        <f>ROUND(D11/74*100,2)</f>
        <v>83.11</v>
      </c>
      <c r="E12">
        <f>ROUND(E11/74*100,2)</f>
        <v>10.81</v>
      </c>
      <c r="F12">
        <f>ROUND(F11/74*100,2)</f>
        <v>6.08</v>
      </c>
    </row>
    <row r="14" spans="1:11" x14ac:dyDescent="0.15">
      <c r="A14">
        <v>3</v>
      </c>
      <c r="B14" s="13" t="s">
        <v>5</v>
      </c>
      <c r="C14" s="13" t="s">
        <v>3519</v>
      </c>
      <c r="D14">
        <v>54</v>
      </c>
      <c r="E14">
        <v>17</v>
      </c>
      <c r="F14">
        <v>7</v>
      </c>
      <c r="I14">
        <f>SUM(D14:G14)</f>
        <v>78</v>
      </c>
      <c r="K14" s="13" t="s">
        <v>2121</v>
      </c>
    </row>
    <row r="15" spans="1:11" x14ac:dyDescent="0.15">
      <c r="C15" t="s">
        <v>3518</v>
      </c>
      <c r="D15">
        <f>ROUND(D14/78*100,2)</f>
        <v>69.23</v>
      </c>
      <c r="E15">
        <f>ROUND(E14/78*100,2)</f>
        <v>21.79</v>
      </c>
      <c r="F15">
        <f>ROUND(F14/78*100,2)</f>
        <v>8.9700000000000006</v>
      </c>
    </row>
    <row r="17" spans="1:12" x14ac:dyDescent="0.15">
      <c r="A17">
        <v>4</v>
      </c>
      <c r="B17" s="13" t="s">
        <v>6</v>
      </c>
      <c r="C17" s="13" t="s">
        <v>3519</v>
      </c>
      <c r="D17">
        <v>142</v>
      </c>
      <c r="E17">
        <v>11</v>
      </c>
      <c r="F17">
        <v>14</v>
      </c>
      <c r="I17">
        <f>SUM(D17:G17)</f>
        <v>167</v>
      </c>
      <c r="K17" s="13" t="s">
        <v>2122</v>
      </c>
    </row>
    <row r="18" spans="1:12" x14ac:dyDescent="0.15">
      <c r="C18" t="s">
        <v>3518</v>
      </c>
      <c r="D18">
        <f>ROUND(D17/167*100,2)</f>
        <v>85.03</v>
      </c>
      <c r="E18">
        <f>ROUND(E17/167*100,2)</f>
        <v>6.59</v>
      </c>
      <c r="F18">
        <f>ROUND(F17/167*100,2)</f>
        <v>8.3800000000000008</v>
      </c>
    </row>
    <row r="20" spans="1:12" x14ac:dyDescent="0.15">
      <c r="A20">
        <v>5</v>
      </c>
      <c r="B20" s="13" t="s">
        <v>7</v>
      </c>
      <c r="C20" s="13" t="s">
        <v>3519</v>
      </c>
      <c r="D20">
        <v>218</v>
      </c>
      <c r="E20">
        <v>28</v>
      </c>
      <c r="F20">
        <v>12</v>
      </c>
      <c r="I20">
        <f>SUM(D20:G20)</f>
        <v>258</v>
      </c>
      <c r="K20" s="13"/>
    </row>
    <row r="21" spans="1:12" x14ac:dyDescent="0.15">
      <c r="C21" t="s">
        <v>3518</v>
      </c>
      <c r="D21">
        <f>ROUND(D20/258*100,2)</f>
        <v>84.5</v>
      </c>
      <c r="E21">
        <f>ROUND(E20/258*100,2)</f>
        <v>10.85</v>
      </c>
      <c r="F21">
        <f>ROUND(F20/258*100,2)</f>
        <v>4.6500000000000004</v>
      </c>
      <c r="K21" s="13"/>
    </row>
    <row r="22" spans="1:12" x14ac:dyDescent="0.15">
      <c r="K22" s="13"/>
    </row>
    <row r="23" spans="1:12" x14ac:dyDescent="0.15">
      <c r="A23">
        <v>6</v>
      </c>
      <c r="B23" s="13" t="s">
        <v>8</v>
      </c>
      <c r="C23" s="13" t="s">
        <v>3519</v>
      </c>
      <c r="D23">
        <v>165</v>
      </c>
      <c r="E23">
        <v>14</v>
      </c>
      <c r="F23">
        <v>15</v>
      </c>
      <c r="H23">
        <v>1</v>
      </c>
      <c r="I23">
        <f>SUM(D23:H23)</f>
        <v>195</v>
      </c>
      <c r="K23" s="13" t="s">
        <v>2123</v>
      </c>
    </row>
    <row r="24" spans="1:12" x14ac:dyDescent="0.15">
      <c r="C24" t="s">
        <v>3518</v>
      </c>
      <c r="D24">
        <f>ROUND(D23/195*100,2)</f>
        <v>84.62</v>
      </c>
      <c r="E24">
        <f>ROUND(E23/195*100,2)</f>
        <v>7.18</v>
      </c>
      <c r="F24">
        <f>ROUND(F23/195*100,2)</f>
        <v>7.69</v>
      </c>
      <c r="H24">
        <f>ROUND(H23/195*100,2)</f>
        <v>0.51</v>
      </c>
      <c r="L24">
        <v>6</v>
      </c>
    </row>
    <row r="26" spans="1:12" x14ac:dyDescent="0.15">
      <c r="A26" s="1" t="s">
        <v>10</v>
      </c>
    </row>
    <row r="27" spans="1:12" x14ac:dyDescent="0.15">
      <c r="D27" s="2" t="s">
        <v>2</v>
      </c>
      <c r="E27" s="2" t="s">
        <v>1565</v>
      </c>
      <c r="F27" s="2" t="s">
        <v>1530</v>
      </c>
      <c r="G27" s="2" t="s">
        <v>1522</v>
      </c>
      <c r="H27" s="2" t="s">
        <v>3</v>
      </c>
      <c r="I27" s="2" t="s">
        <v>3520</v>
      </c>
      <c r="K27" s="13"/>
    </row>
    <row r="28" spans="1:12" x14ac:dyDescent="0.15">
      <c r="A28">
        <v>7</v>
      </c>
      <c r="B28" s="13" t="s">
        <v>11</v>
      </c>
      <c r="C28" s="13"/>
      <c r="D28">
        <v>100</v>
      </c>
      <c r="K28" s="13" t="s">
        <v>2124</v>
      </c>
    </row>
    <row r="29" spans="1:12" x14ac:dyDescent="0.15">
      <c r="K29" s="13"/>
    </row>
    <row r="30" spans="1:12" x14ac:dyDescent="0.15">
      <c r="A30">
        <v>8</v>
      </c>
      <c r="B30" s="13" t="s">
        <v>12</v>
      </c>
      <c r="C30" s="13"/>
      <c r="D30">
        <v>100</v>
      </c>
      <c r="K30" s="13" t="s">
        <v>2125</v>
      </c>
    </row>
    <row r="31" spans="1:12" x14ac:dyDescent="0.15">
      <c r="K31" s="13"/>
    </row>
    <row r="32" spans="1:12" x14ac:dyDescent="0.15">
      <c r="A32">
        <v>9</v>
      </c>
      <c r="B32" s="13" t="s">
        <v>13</v>
      </c>
      <c r="C32" s="13"/>
      <c r="D32">
        <v>100</v>
      </c>
      <c r="K32" s="13" t="s">
        <v>2621</v>
      </c>
    </row>
    <row r="34" spans="1:11" x14ac:dyDescent="0.15">
      <c r="A34">
        <v>10</v>
      </c>
      <c r="B34" s="13" t="s">
        <v>14</v>
      </c>
      <c r="C34" s="13" t="s">
        <v>3519</v>
      </c>
      <c r="D34">
        <v>119</v>
      </c>
      <c r="E34">
        <v>31</v>
      </c>
      <c r="I34">
        <f>SUM(D34:E34)</f>
        <v>150</v>
      </c>
      <c r="K34" s="13" t="s">
        <v>2622</v>
      </c>
    </row>
    <row r="35" spans="1:11" x14ac:dyDescent="0.15">
      <c r="C35" t="s">
        <v>3518</v>
      </c>
      <c r="D35">
        <f>ROUND(D34/150*100,2)</f>
        <v>79.33</v>
      </c>
      <c r="E35">
        <f>ROUND(E34/150*100,2)</f>
        <v>20.67</v>
      </c>
    </row>
    <row r="37" spans="1:11" x14ac:dyDescent="0.15">
      <c r="A37">
        <v>11</v>
      </c>
      <c r="B37" s="13" t="s">
        <v>15</v>
      </c>
      <c r="C37" s="13" t="s">
        <v>3519</v>
      </c>
      <c r="D37">
        <v>187</v>
      </c>
      <c r="E37">
        <v>46</v>
      </c>
      <c r="I37">
        <f>SUM(D37:E37)</f>
        <v>233</v>
      </c>
      <c r="K37" s="13" t="s">
        <v>2623</v>
      </c>
    </row>
    <row r="38" spans="1:11" x14ac:dyDescent="0.15">
      <c r="C38" t="s">
        <v>3518</v>
      </c>
      <c r="D38">
        <f>ROUND(D37/233*100,2)</f>
        <v>80.260000000000005</v>
      </c>
      <c r="E38">
        <f>ROUND(E37/233*100,2)</f>
        <v>19.739999999999998</v>
      </c>
    </row>
    <row r="40" spans="1:11" x14ac:dyDescent="0.15">
      <c r="A40">
        <v>12</v>
      </c>
      <c r="B40" s="13" t="s">
        <v>16</v>
      </c>
      <c r="C40" s="13" t="s">
        <v>3519</v>
      </c>
      <c r="D40">
        <v>296</v>
      </c>
      <c r="E40">
        <v>84</v>
      </c>
      <c r="I40">
        <f>SUM(D40:E40)</f>
        <v>380</v>
      </c>
      <c r="K40" s="13" t="s">
        <v>2624</v>
      </c>
    </row>
    <row r="41" spans="1:11" x14ac:dyDescent="0.15">
      <c r="C41" t="s">
        <v>3518</v>
      </c>
      <c r="D41">
        <f>ROUND(D40/380*100,2)</f>
        <v>77.89</v>
      </c>
      <c r="E41">
        <f>ROUND(E40/380*100,2)</f>
        <v>22.11</v>
      </c>
    </row>
    <row r="43" spans="1:11" x14ac:dyDescent="0.15">
      <c r="A43">
        <v>13</v>
      </c>
      <c r="B43" t="s">
        <v>13</v>
      </c>
      <c r="C43" s="13" t="s">
        <v>3519</v>
      </c>
      <c r="D43">
        <v>293</v>
      </c>
      <c r="E43">
        <v>59</v>
      </c>
      <c r="F43">
        <v>4</v>
      </c>
      <c r="G43">
        <v>3</v>
      </c>
      <c r="H43">
        <v>1</v>
      </c>
      <c r="I43">
        <f>SUM(D43:H43)</f>
        <v>360</v>
      </c>
      <c r="K43" s="13" t="s">
        <v>2625</v>
      </c>
    </row>
    <row r="44" spans="1:11" x14ac:dyDescent="0.15">
      <c r="C44" t="s">
        <v>3518</v>
      </c>
      <c r="D44">
        <f>ROUND(D43/360*100,2)</f>
        <v>81.39</v>
      </c>
      <c r="E44">
        <f>ROUND(E43/360*100,2)</f>
        <v>16.39</v>
      </c>
      <c r="F44">
        <f>ROUND(F43/360*100,2)</f>
        <v>1.1100000000000001</v>
      </c>
      <c r="G44">
        <f>ROUND(G43/360*100,2)</f>
        <v>0.83</v>
      </c>
      <c r="H44">
        <f>ROUND(H43/360*100,2)</f>
        <v>0.28000000000000003</v>
      </c>
    </row>
    <row r="46" spans="1:11" x14ac:dyDescent="0.15">
      <c r="A46">
        <v>14</v>
      </c>
      <c r="B46" t="s">
        <v>17</v>
      </c>
      <c r="C46" s="13" t="s">
        <v>3519</v>
      </c>
      <c r="D46">
        <v>326</v>
      </c>
      <c r="E46">
        <v>59</v>
      </c>
      <c r="G46">
        <v>3</v>
      </c>
      <c r="I46">
        <f>SUM(D46:H46)</f>
        <v>388</v>
      </c>
      <c r="K46" s="13" t="s">
        <v>2626</v>
      </c>
    </row>
    <row r="47" spans="1:11" x14ac:dyDescent="0.15">
      <c r="C47" t="s">
        <v>3518</v>
      </c>
      <c r="D47">
        <f>ROUND(D46/388*100,2)</f>
        <v>84.02</v>
      </c>
      <c r="E47">
        <f>ROUND(E46/388*100,2)</f>
        <v>15.21</v>
      </c>
      <c r="G47">
        <f>ROUND(G46/388*100,2)</f>
        <v>0.77</v>
      </c>
    </row>
    <row r="49" spans="1:12" x14ac:dyDescent="0.15">
      <c r="A49">
        <v>15</v>
      </c>
      <c r="B49" s="13" t="s">
        <v>17</v>
      </c>
      <c r="C49" s="13" t="s">
        <v>3519</v>
      </c>
      <c r="D49">
        <v>294</v>
      </c>
      <c r="E49">
        <v>60</v>
      </c>
      <c r="G49">
        <v>11</v>
      </c>
      <c r="I49">
        <f>SUM(D49:H49)</f>
        <v>365</v>
      </c>
      <c r="K49" s="13" t="s">
        <v>2627</v>
      </c>
    </row>
    <row r="50" spans="1:12" x14ac:dyDescent="0.15">
      <c r="C50" t="s">
        <v>3518</v>
      </c>
      <c r="D50">
        <f>ROUND(D49/365*100,2)</f>
        <v>80.55</v>
      </c>
      <c r="E50">
        <f>ROUND(E49/365*100,2)</f>
        <v>16.440000000000001</v>
      </c>
      <c r="G50">
        <f>ROUND(G49/365*100,2)</f>
        <v>3.01</v>
      </c>
      <c r="L50">
        <v>9</v>
      </c>
    </row>
    <row r="52" spans="1:12" x14ac:dyDescent="0.15">
      <c r="A52" s="1" t="s">
        <v>2628</v>
      </c>
    </row>
    <row r="53" spans="1:12" x14ac:dyDescent="0.15">
      <c r="A53" s="1"/>
    </row>
    <row r="54" spans="1:12" x14ac:dyDescent="0.15">
      <c r="B54" s="13" t="s">
        <v>2641</v>
      </c>
      <c r="C54" s="13"/>
      <c r="D54" s="2" t="s">
        <v>27</v>
      </c>
      <c r="E54" s="2" t="s">
        <v>2</v>
      </c>
      <c r="F54" s="2" t="s">
        <v>3520</v>
      </c>
    </row>
    <row r="55" spans="1:12" x14ac:dyDescent="0.15">
      <c r="B55" s="13"/>
      <c r="C55" s="13" t="s">
        <v>3519</v>
      </c>
      <c r="D55">
        <v>39</v>
      </c>
      <c r="E55">
        <v>7</v>
      </c>
      <c r="F55">
        <f>SUM(D55:E55)</f>
        <v>46</v>
      </c>
    </row>
    <row r="56" spans="1:12" x14ac:dyDescent="0.15">
      <c r="B56" s="13"/>
      <c r="C56" t="s">
        <v>3518</v>
      </c>
      <c r="D56">
        <f>ROUND(D55/46*100,2)</f>
        <v>84.78</v>
      </c>
      <c r="E56">
        <f>ROUND(E55/46*100,2)</f>
        <v>15.22</v>
      </c>
      <c r="L56">
        <v>1</v>
      </c>
    </row>
    <row r="57" spans="1:12" x14ac:dyDescent="0.15">
      <c r="B57" s="13"/>
      <c r="C57" s="13"/>
    </row>
    <row r="58" spans="1:12" x14ac:dyDescent="0.15">
      <c r="B58" s="13" t="s">
        <v>2642</v>
      </c>
      <c r="C58" s="13"/>
      <c r="D58" s="2" t="s">
        <v>27</v>
      </c>
      <c r="E58" s="2" t="s">
        <v>2</v>
      </c>
      <c r="F58" s="2" t="s">
        <v>28</v>
      </c>
      <c r="G58" s="2" t="s">
        <v>1530</v>
      </c>
      <c r="H58" s="2" t="s">
        <v>3520</v>
      </c>
    </row>
    <row r="59" spans="1:12" x14ac:dyDescent="0.15">
      <c r="B59" s="13" t="s">
        <v>29</v>
      </c>
      <c r="C59" s="13" t="s">
        <v>3519</v>
      </c>
      <c r="D59">
        <v>34.5</v>
      </c>
      <c r="E59">
        <v>5</v>
      </c>
      <c r="F59" s="13" t="s">
        <v>1111</v>
      </c>
      <c r="G59" s="13" t="s">
        <v>1111</v>
      </c>
      <c r="H59">
        <f>SUM(D59:G59)</f>
        <v>39.5</v>
      </c>
    </row>
    <row r="60" spans="1:12" x14ac:dyDescent="0.15">
      <c r="B60" s="13"/>
      <c r="C60" t="s">
        <v>3518</v>
      </c>
      <c r="D60">
        <f>ROUND(D59/39.5*100,2)</f>
        <v>87.34</v>
      </c>
      <c r="E60">
        <f>ROUND(E59/39.5*100,2)</f>
        <v>12.66</v>
      </c>
      <c r="F60" s="13" t="s">
        <v>1111</v>
      </c>
      <c r="G60" s="13" t="s">
        <v>1111</v>
      </c>
    </row>
    <row r="61" spans="1:12" x14ac:dyDescent="0.15">
      <c r="B61" s="13"/>
      <c r="C61" s="13"/>
    </row>
    <row r="62" spans="1:12" x14ac:dyDescent="0.15">
      <c r="B62" s="13" t="s">
        <v>30</v>
      </c>
      <c r="C62" s="13" t="s">
        <v>3519</v>
      </c>
      <c r="D62">
        <v>36.700000000000003</v>
      </c>
      <c r="E62">
        <v>8.5</v>
      </c>
      <c r="F62">
        <v>0.1</v>
      </c>
      <c r="G62">
        <v>0.2</v>
      </c>
      <c r="H62">
        <f>SUM(D62:G62)</f>
        <v>45.500000000000007</v>
      </c>
    </row>
    <row r="63" spans="1:12" x14ac:dyDescent="0.15">
      <c r="B63" s="13"/>
      <c r="C63" t="s">
        <v>3518</v>
      </c>
      <c r="D63">
        <f>ROUND(D62/45.5*100,2)</f>
        <v>80.66</v>
      </c>
      <c r="E63">
        <f>ROUND(E62/45.5*100,2)</f>
        <v>18.68</v>
      </c>
      <c r="F63">
        <f>ROUND(F62/45.5*100,2)</f>
        <v>0.22</v>
      </c>
      <c r="G63">
        <f>ROUND(G62/45.5*100,2)</f>
        <v>0.44</v>
      </c>
      <c r="L63">
        <v>2</v>
      </c>
    </row>
    <row r="64" spans="1:12" x14ac:dyDescent="0.15">
      <c r="B64" s="13"/>
      <c r="C64" s="13"/>
    </row>
    <row r="65" spans="1:12" x14ac:dyDescent="0.15">
      <c r="B65" s="13" t="s">
        <v>2643</v>
      </c>
      <c r="C65" s="13"/>
      <c r="D65" s="2" t="s">
        <v>27</v>
      </c>
      <c r="E65" s="2" t="s">
        <v>2</v>
      </c>
      <c r="F65" s="2" t="s">
        <v>28</v>
      </c>
      <c r="G65" s="2" t="s">
        <v>1530</v>
      </c>
    </row>
    <row r="66" spans="1:12" x14ac:dyDescent="0.15">
      <c r="B66" s="13"/>
      <c r="C66" s="13" t="s">
        <v>3519</v>
      </c>
      <c r="D66">
        <v>29.25</v>
      </c>
      <c r="E66">
        <v>8</v>
      </c>
      <c r="F66" s="13" t="s">
        <v>1111</v>
      </c>
      <c r="G66" s="13" t="s">
        <v>1111</v>
      </c>
      <c r="H66">
        <f>SUM(D66:G66)</f>
        <v>37.25</v>
      </c>
    </row>
    <row r="67" spans="1:12" x14ac:dyDescent="0.15">
      <c r="B67" s="13"/>
      <c r="C67" t="s">
        <v>3518</v>
      </c>
      <c r="D67">
        <f>ROUND(D66/37.25*100,2)</f>
        <v>78.52</v>
      </c>
      <c r="E67">
        <f>ROUND(E66/37.25*100,2)</f>
        <v>21.48</v>
      </c>
      <c r="F67" s="13" t="s">
        <v>1111</v>
      </c>
      <c r="G67" s="13" t="s">
        <v>1111</v>
      </c>
      <c r="L67">
        <v>1</v>
      </c>
    </row>
    <row r="68" spans="1:12" x14ac:dyDescent="0.15">
      <c r="B68" s="13"/>
      <c r="C68" s="13"/>
    </row>
    <row r="69" spans="1:12" x14ac:dyDescent="0.15">
      <c r="B69" s="13" t="s">
        <v>2644</v>
      </c>
      <c r="C69" s="13"/>
      <c r="D69" s="2" t="s">
        <v>27</v>
      </c>
      <c r="E69" s="2" t="s">
        <v>2</v>
      </c>
      <c r="F69" s="2" t="s">
        <v>28</v>
      </c>
      <c r="G69" s="2" t="s">
        <v>1530</v>
      </c>
    </row>
    <row r="70" spans="1:12" x14ac:dyDescent="0.15">
      <c r="C70" s="13" t="s">
        <v>3519</v>
      </c>
      <c r="D70">
        <v>37.5</v>
      </c>
      <c r="E70">
        <v>9</v>
      </c>
      <c r="F70" s="13" t="s">
        <v>1111</v>
      </c>
      <c r="G70" s="13" t="s">
        <v>1111</v>
      </c>
      <c r="H70">
        <f>SUM(D70:G70)</f>
        <v>46.5</v>
      </c>
    </row>
    <row r="71" spans="1:12" x14ac:dyDescent="0.15">
      <c r="C71" t="s">
        <v>3518</v>
      </c>
      <c r="D71">
        <f>ROUND(D70/46.5*100,2)</f>
        <v>80.650000000000006</v>
      </c>
      <c r="E71">
        <f>ROUND(E70/46.5*100,2)</f>
        <v>19.350000000000001</v>
      </c>
      <c r="F71" s="13" t="s">
        <v>1111</v>
      </c>
      <c r="G71" s="13" t="s">
        <v>1111</v>
      </c>
      <c r="L71">
        <v>1</v>
      </c>
    </row>
    <row r="73" spans="1:12" x14ac:dyDescent="0.15">
      <c r="A73" s="1" t="s">
        <v>31</v>
      </c>
      <c r="D73" s="2" t="s">
        <v>27</v>
      </c>
      <c r="E73" s="2" t="s">
        <v>2</v>
      </c>
      <c r="F73" s="2" t="s">
        <v>28</v>
      </c>
      <c r="G73" s="2" t="s">
        <v>1530</v>
      </c>
    </row>
    <row r="74" spans="1:12" x14ac:dyDescent="0.15">
      <c r="C74" s="13" t="s">
        <v>3519</v>
      </c>
      <c r="D74">
        <v>13.75</v>
      </c>
      <c r="E74">
        <v>40.75</v>
      </c>
      <c r="F74" s="13" t="s">
        <v>1111</v>
      </c>
      <c r="G74">
        <v>0.5</v>
      </c>
      <c r="H74">
        <f>SUM(D74:G74)</f>
        <v>55</v>
      </c>
    </row>
    <row r="75" spans="1:12" x14ac:dyDescent="0.15">
      <c r="C75" t="s">
        <v>3518</v>
      </c>
      <c r="D75">
        <f>ROUND(D74/55*100,2)</f>
        <v>25</v>
      </c>
      <c r="E75">
        <f>ROUND(E74/55*100,2)</f>
        <v>74.09</v>
      </c>
      <c r="F75" s="13" t="s">
        <v>1111</v>
      </c>
      <c r="G75">
        <f>ROUND(G74/55*100,2)</f>
        <v>0.91</v>
      </c>
      <c r="L75">
        <v>1</v>
      </c>
    </row>
    <row r="77" spans="1:12" x14ac:dyDescent="0.15">
      <c r="A77" s="1" t="s">
        <v>32</v>
      </c>
      <c r="D77" s="2" t="s">
        <v>27</v>
      </c>
      <c r="E77" s="2" t="s">
        <v>2</v>
      </c>
      <c r="F77" s="2" t="s">
        <v>28</v>
      </c>
      <c r="G77" s="2" t="s">
        <v>1530</v>
      </c>
    </row>
    <row r="78" spans="1:12" x14ac:dyDescent="0.15">
      <c r="C78" s="13" t="s">
        <v>3519</v>
      </c>
      <c r="D78">
        <v>16.5</v>
      </c>
      <c r="E78">
        <v>39.5</v>
      </c>
      <c r="F78" s="13" t="s">
        <v>1111</v>
      </c>
      <c r="G78">
        <v>0.5</v>
      </c>
      <c r="H78">
        <f>SUM(D78:G78)</f>
        <v>56.5</v>
      </c>
    </row>
    <row r="79" spans="1:12" x14ac:dyDescent="0.15">
      <c r="C79" t="s">
        <v>3518</v>
      </c>
      <c r="D79">
        <f>ROUND(D78/56.5*100,2)</f>
        <v>29.2</v>
      </c>
      <c r="E79">
        <f>ROUND(E78/56.5*100,2)</f>
        <v>69.91</v>
      </c>
      <c r="F79" s="13" t="s">
        <v>1111</v>
      </c>
      <c r="G79">
        <f>ROUND(G78/56.5*100,2)</f>
        <v>0.88</v>
      </c>
      <c r="L79">
        <v>1</v>
      </c>
    </row>
    <row r="81" spans="1:12" x14ac:dyDescent="0.15">
      <c r="A81" s="1" t="s">
        <v>33</v>
      </c>
      <c r="D81" s="2" t="s">
        <v>27</v>
      </c>
      <c r="E81" s="2" t="s">
        <v>2</v>
      </c>
      <c r="F81" s="2" t="s">
        <v>28</v>
      </c>
      <c r="G81" s="2" t="s">
        <v>1530</v>
      </c>
    </row>
    <row r="82" spans="1:12" x14ac:dyDescent="0.15">
      <c r="C82" s="13" t="s">
        <v>3519</v>
      </c>
      <c r="D82">
        <v>13.5</v>
      </c>
      <c r="E82">
        <v>43.5</v>
      </c>
      <c r="F82" s="13" t="s">
        <v>1111</v>
      </c>
      <c r="G82">
        <v>2</v>
      </c>
      <c r="H82">
        <f>SUM(D82:G82)</f>
        <v>59</v>
      </c>
    </row>
    <row r="83" spans="1:12" x14ac:dyDescent="0.15">
      <c r="C83" t="s">
        <v>3518</v>
      </c>
      <c r="D83">
        <f>ROUND(D82/59*100,2)</f>
        <v>22.88</v>
      </c>
      <c r="E83">
        <f>ROUND(E82/59*100,2)</f>
        <v>73.73</v>
      </c>
      <c r="F83" s="13" t="s">
        <v>1111</v>
      </c>
      <c r="G83">
        <f>ROUND(G82/59*100,2)</f>
        <v>3.39</v>
      </c>
      <c r="L83">
        <v>1</v>
      </c>
    </row>
    <row r="85" spans="1:12" x14ac:dyDescent="0.15">
      <c r="A85" s="1" t="s">
        <v>34</v>
      </c>
      <c r="D85" s="2" t="s">
        <v>2</v>
      </c>
      <c r="E85" s="2" t="s">
        <v>27</v>
      </c>
      <c r="F85" s="2" t="s">
        <v>1522</v>
      </c>
      <c r="G85" s="2" t="s">
        <v>3520</v>
      </c>
    </row>
    <row r="86" spans="1:12" x14ac:dyDescent="0.15">
      <c r="C86" s="13" t="s">
        <v>3519</v>
      </c>
      <c r="D86">
        <v>221.25</v>
      </c>
      <c r="E86">
        <v>1.25</v>
      </c>
      <c r="F86">
        <v>9.5</v>
      </c>
      <c r="G86">
        <f>SUM(D86:F86)</f>
        <v>232</v>
      </c>
    </row>
    <row r="87" spans="1:12" x14ac:dyDescent="0.15">
      <c r="C87" t="s">
        <v>3518</v>
      </c>
      <c r="D87">
        <f>ROUND(D86/232*100,2)</f>
        <v>95.37</v>
      </c>
      <c r="E87">
        <f>ROUND(E86/232*100,2)</f>
        <v>0.54</v>
      </c>
      <c r="F87">
        <f>ROUND(F86/232*100,2)</f>
        <v>4.09</v>
      </c>
      <c r="L87">
        <v>1</v>
      </c>
    </row>
    <row r="89" spans="1:12" x14ac:dyDescent="0.15">
      <c r="A89" s="1" t="s">
        <v>37</v>
      </c>
      <c r="B89" s="1"/>
      <c r="C89" s="1"/>
    </row>
    <row r="90" spans="1:12" x14ac:dyDescent="0.15">
      <c r="A90" s="1"/>
      <c r="B90" s="1"/>
      <c r="C90" s="1"/>
      <c r="D90" s="2" t="s">
        <v>2</v>
      </c>
      <c r="E90" s="2" t="s">
        <v>1530</v>
      </c>
      <c r="F90" s="2" t="s">
        <v>1522</v>
      </c>
      <c r="G90" s="2" t="s">
        <v>3520</v>
      </c>
    </row>
    <row r="91" spans="1:12" x14ac:dyDescent="0.15">
      <c r="B91" s="13" t="s">
        <v>36</v>
      </c>
      <c r="C91" s="13" t="s">
        <v>3519</v>
      </c>
      <c r="D91">
        <v>47.75</v>
      </c>
      <c r="E91">
        <v>15.25</v>
      </c>
      <c r="F91">
        <v>8</v>
      </c>
      <c r="G91">
        <f>SUM(D91:F91)</f>
        <v>71</v>
      </c>
      <c r="K91" s="98" t="s">
        <v>4802</v>
      </c>
    </row>
    <row r="92" spans="1:12" x14ac:dyDescent="0.15">
      <c r="C92" t="s">
        <v>3518</v>
      </c>
      <c r="D92">
        <f>ROUND(D91/71*100,2)</f>
        <v>67.25</v>
      </c>
      <c r="E92">
        <f>ROUND(E91/71*100,2)</f>
        <v>21.48</v>
      </c>
      <c r="F92">
        <f>ROUND(F91/71*100,2)</f>
        <v>11.27</v>
      </c>
    </row>
    <row r="94" spans="1:12" x14ac:dyDescent="0.15">
      <c r="B94" s="13" t="s">
        <v>35</v>
      </c>
      <c r="C94" s="13" t="s">
        <v>3519</v>
      </c>
      <c r="D94">
        <v>56.5</v>
      </c>
      <c r="E94">
        <v>4</v>
      </c>
      <c r="F94">
        <v>1.5</v>
      </c>
      <c r="G94">
        <f>SUM(D94:F94)</f>
        <v>62</v>
      </c>
      <c r="K94" s="98" t="s">
        <v>4802</v>
      </c>
    </row>
    <row r="95" spans="1:12" x14ac:dyDescent="0.15">
      <c r="C95" t="s">
        <v>3518</v>
      </c>
      <c r="D95">
        <f>ROUND(D94/62*100,2)</f>
        <v>91.13</v>
      </c>
      <c r="E95">
        <f>ROUND(E94/62*100,2)</f>
        <v>6.45</v>
      </c>
      <c r="F95">
        <f>ROUND(F94/62*100,2)</f>
        <v>2.42</v>
      </c>
    </row>
    <row r="96" spans="1:12" x14ac:dyDescent="0.15">
      <c r="L96">
        <v>2</v>
      </c>
    </row>
    <row r="97" spans="1:12" x14ac:dyDescent="0.15">
      <c r="A97" s="1" t="s">
        <v>38</v>
      </c>
      <c r="B97" s="1"/>
      <c r="C97" s="1"/>
      <c r="D97" s="2" t="s">
        <v>2</v>
      </c>
      <c r="E97" s="2" t="s">
        <v>1522</v>
      </c>
      <c r="F97" s="2" t="s">
        <v>1530</v>
      </c>
    </row>
    <row r="98" spans="1:12" x14ac:dyDescent="0.15">
      <c r="D98" s="13">
        <v>62</v>
      </c>
      <c r="E98" s="13">
        <v>32</v>
      </c>
      <c r="F98" s="13">
        <v>6</v>
      </c>
      <c r="K98" s="13" t="s">
        <v>2639</v>
      </c>
      <c r="L98">
        <v>1</v>
      </c>
    </row>
    <row r="100" spans="1:12" x14ac:dyDescent="0.15">
      <c r="A100" s="1" t="s">
        <v>2629</v>
      </c>
      <c r="B100" s="1"/>
      <c r="C100" s="1"/>
      <c r="I100" s="2"/>
    </row>
    <row r="101" spans="1:12" x14ac:dyDescent="0.15">
      <c r="D101" s="2" t="s">
        <v>2</v>
      </c>
      <c r="E101" s="2" t="s">
        <v>1522</v>
      </c>
      <c r="F101" s="2" t="s">
        <v>1530</v>
      </c>
      <c r="G101" s="2" t="s">
        <v>1565</v>
      </c>
    </row>
    <row r="102" spans="1:12" x14ac:dyDescent="0.15">
      <c r="B102" s="80" t="s">
        <v>2630</v>
      </c>
      <c r="C102" s="13"/>
      <c r="D102">
        <v>89</v>
      </c>
      <c r="E102">
        <v>11</v>
      </c>
      <c r="K102" s="98" t="s">
        <v>4803</v>
      </c>
    </row>
    <row r="103" spans="1:12" x14ac:dyDescent="0.15">
      <c r="B103" s="13" t="s">
        <v>2631</v>
      </c>
      <c r="C103" s="13"/>
      <c r="D103">
        <v>85</v>
      </c>
      <c r="E103">
        <v>15</v>
      </c>
      <c r="K103" s="98" t="s">
        <v>4803</v>
      </c>
    </row>
    <row r="104" spans="1:12" x14ac:dyDescent="0.15">
      <c r="D104">
        <v>87</v>
      </c>
      <c r="E104">
        <v>13</v>
      </c>
      <c r="K104" s="98" t="s">
        <v>4803</v>
      </c>
    </row>
    <row r="105" spans="1:12" x14ac:dyDescent="0.15">
      <c r="B105" s="13" t="s">
        <v>2632</v>
      </c>
      <c r="C105" s="13"/>
      <c r="D105">
        <v>91</v>
      </c>
      <c r="E105">
        <v>9</v>
      </c>
      <c r="K105" s="98" t="s">
        <v>4803</v>
      </c>
    </row>
    <row r="106" spans="1:12" x14ac:dyDescent="0.15">
      <c r="B106" s="13" t="s">
        <v>2633</v>
      </c>
      <c r="C106" s="13"/>
      <c r="D106">
        <v>89</v>
      </c>
      <c r="E106">
        <v>11</v>
      </c>
      <c r="K106" s="98" t="s">
        <v>4803</v>
      </c>
    </row>
    <row r="107" spans="1:12" x14ac:dyDescent="0.15">
      <c r="B107" s="13" t="s">
        <v>2634</v>
      </c>
      <c r="C107" s="13"/>
      <c r="D107">
        <v>97.75</v>
      </c>
      <c r="E107">
        <v>2.25</v>
      </c>
      <c r="K107" s="98" t="s">
        <v>4803</v>
      </c>
    </row>
    <row r="108" spans="1:12" x14ac:dyDescent="0.15">
      <c r="B108" s="13" t="s">
        <v>2635</v>
      </c>
      <c r="C108" s="13"/>
      <c r="D108">
        <v>86</v>
      </c>
      <c r="E108">
        <v>14</v>
      </c>
      <c r="K108" s="98" t="s">
        <v>4803</v>
      </c>
    </row>
    <row r="109" spans="1:12" x14ac:dyDescent="0.15">
      <c r="B109" t="s">
        <v>2636</v>
      </c>
      <c r="C109" s="13"/>
      <c r="D109">
        <v>99.3</v>
      </c>
      <c r="E109">
        <v>0.7</v>
      </c>
      <c r="K109" s="98" t="s">
        <v>4803</v>
      </c>
    </row>
    <row r="111" spans="1:12" x14ac:dyDescent="0.15">
      <c r="A111" s="1" t="s">
        <v>39</v>
      </c>
      <c r="D111">
        <v>78</v>
      </c>
      <c r="E111">
        <v>22</v>
      </c>
      <c r="K111" s="13" t="s">
        <v>2640</v>
      </c>
    </row>
    <row r="113" spans="1:12" x14ac:dyDescent="0.15">
      <c r="A113" s="1" t="s">
        <v>2637</v>
      </c>
    </row>
    <row r="114" spans="1:12" x14ac:dyDescent="0.15">
      <c r="D114">
        <v>91.6</v>
      </c>
      <c r="E114">
        <v>7.5</v>
      </c>
      <c r="F114">
        <v>0.9</v>
      </c>
    </row>
    <row r="116" spans="1:12" x14ac:dyDescent="0.15">
      <c r="A116" s="1" t="s">
        <v>2638</v>
      </c>
      <c r="D116" s="2"/>
      <c r="F116" s="2"/>
    </row>
    <row r="117" spans="1:12" x14ac:dyDescent="0.15">
      <c r="B117" s="13" t="s">
        <v>40</v>
      </c>
      <c r="C117" s="13"/>
      <c r="D117">
        <v>69</v>
      </c>
      <c r="F117">
        <v>13</v>
      </c>
      <c r="G117">
        <v>18</v>
      </c>
    </row>
    <row r="118" spans="1:12" x14ac:dyDescent="0.15">
      <c r="B118" s="13" t="s">
        <v>41</v>
      </c>
      <c r="C118" s="13"/>
      <c r="D118">
        <v>92.5</v>
      </c>
      <c r="E118">
        <v>5</v>
      </c>
      <c r="F118">
        <v>2.5</v>
      </c>
    </row>
    <row r="119" spans="1:12" x14ac:dyDescent="0.15">
      <c r="B119" s="13" t="s">
        <v>42</v>
      </c>
      <c r="C119" s="13"/>
      <c r="D119">
        <v>84</v>
      </c>
      <c r="G119">
        <v>16</v>
      </c>
    </row>
    <row r="120" spans="1:12" x14ac:dyDescent="0.15">
      <c r="B120" s="13" t="s">
        <v>2117</v>
      </c>
      <c r="C120" s="13"/>
      <c r="D120">
        <v>75</v>
      </c>
      <c r="E120">
        <v>12.5</v>
      </c>
      <c r="F120">
        <v>12.5</v>
      </c>
    </row>
    <row r="122" spans="1:12" x14ac:dyDescent="0.15">
      <c r="A122" s="13" t="s">
        <v>2111</v>
      </c>
    </row>
    <row r="123" spans="1:12" x14ac:dyDescent="0.15">
      <c r="K123" s="13" t="s">
        <v>2113</v>
      </c>
      <c r="L123">
        <v>32</v>
      </c>
    </row>
    <row r="124" spans="1:12" x14ac:dyDescent="0.15">
      <c r="K124" s="13" t="s">
        <v>2114</v>
      </c>
      <c r="L124">
        <v>8</v>
      </c>
    </row>
  </sheetData>
  <phoneticPr fontId="3" type="noConversion"/>
  <pageMargins left="0.75" right="0.75" top="1" bottom="1"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154"/>
  <sheetViews>
    <sheetView workbookViewId="0">
      <selection activeCell="A2" sqref="A2"/>
    </sheetView>
  </sheetViews>
  <sheetFormatPr baseColWidth="10" defaultRowHeight="13" x14ac:dyDescent="0.15"/>
  <sheetData>
    <row r="2" spans="1:5" ht="16" x14ac:dyDescent="0.2">
      <c r="A2" s="81" t="s">
        <v>4812</v>
      </c>
    </row>
    <row r="4" spans="1:5" x14ac:dyDescent="0.15">
      <c r="A4" s="1" t="s">
        <v>4415</v>
      </c>
    </row>
    <row r="5" spans="1:5" x14ac:dyDescent="0.15">
      <c r="A5" s="1" t="s">
        <v>4396</v>
      </c>
    </row>
    <row r="6" spans="1:5" x14ac:dyDescent="0.15">
      <c r="B6" t="s">
        <v>4397</v>
      </c>
      <c r="C6" t="s">
        <v>4398</v>
      </c>
    </row>
    <row r="7" spans="1:5" x14ac:dyDescent="0.15">
      <c r="A7" t="s">
        <v>2161</v>
      </c>
      <c r="B7">
        <v>89.44</v>
      </c>
      <c r="C7">
        <v>89.36</v>
      </c>
    </row>
    <row r="8" spans="1:5" x14ac:dyDescent="0.15">
      <c r="A8" t="s">
        <v>2162</v>
      </c>
      <c r="B8">
        <v>7.2</v>
      </c>
      <c r="C8">
        <v>10.039999999999999</v>
      </c>
    </row>
    <row r="9" spans="1:5" x14ac:dyDescent="0.15">
      <c r="A9" t="s">
        <v>2164</v>
      </c>
      <c r="B9">
        <v>3.3130000000000002</v>
      </c>
      <c r="C9">
        <v>0.10199999999999999</v>
      </c>
    </row>
    <row r="10" spans="1:5" x14ac:dyDescent="0.15">
      <c r="A10" t="s">
        <v>4399</v>
      </c>
      <c r="B10">
        <v>4.7E-2</v>
      </c>
      <c r="C10">
        <v>0.498</v>
      </c>
    </row>
    <row r="11" spans="1:5" x14ac:dyDescent="0.15">
      <c r="B11">
        <v>100</v>
      </c>
      <c r="C11">
        <v>100</v>
      </c>
    </row>
    <row r="13" spans="1:5" x14ac:dyDescent="0.15">
      <c r="A13" s="1" t="s">
        <v>4400</v>
      </c>
    </row>
    <row r="14" spans="1:5" x14ac:dyDescent="0.15">
      <c r="A14" t="s">
        <v>4404</v>
      </c>
    </row>
    <row r="15" spans="1:5" x14ac:dyDescent="0.15">
      <c r="B15" t="s">
        <v>4333</v>
      </c>
      <c r="C15" t="s">
        <v>4334</v>
      </c>
      <c r="D15" t="s">
        <v>4401</v>
      </c>
      <c r="E15" t="s">
        <v>4402</v>
      </c>
    </row>
    <row r="16" spans="1:5" x14ac:dyDescent="0.15">
      <c r="A16" t="s">
        <v>2161</v>
      </c>
      <c r="B16">
        <v>91.3</v>
      </c>
      <c r="C16">
        <v>91.68</v>
      </c>
      <c r="D16">
        <v>91.22</v>
      </c>
      <c r="E16">
        <v>91.4</v>
      </c>
    </row>
    <row r="17" spans="1:5" x14ac:dyDescent="0.15">
      <c r="A17" t="s">
        <v>2162</v>
      </c>
      <c r="B17">
        <v>1</v>
      </c>
      <c r="C17">
        <v>2.3199999999999998</v>
      </c>
      <c r="D17">
        <v>1.78</v>
      </c>
      <c r="E17">
        <v>1.7</v>
      </c>
    </row>
    <row r="18" spans="1:5" x14ac:dyDescent="0.15">
      <c r="A18" t="s">
        <v>2163</v>
      </c>
      <c r="B18">
        <v>6.09</v>
      </c>
      <c r="C18">
        <v>4.93</v>
      </c>
      <c r="D18">
        <v>5.57</v>
      </c>
      <c r="E18">
        <v>5.53</v>
      </c>
    </row>
    <row r="19" spans="1:5" x14ac:dyDescent="0.15">
      <c r="A19" t="s">
        <v>2164</v>
      </c>
      <c r="B19">
        <v>1.61</v>
      </c>
      <c r="C19">
        <v>1.07</v>
      </c>
      <c r="D19">
        <v>1.43</v>
      </c>
      <c r="E19">
        <v>1.37</v>
      </c>
    </row>
    <row r="20" spans="1:5" x14ac:dyDescent="0.15">
      <c r="B20">
        <f>SUM(B16:B19)</f>
        <v>100</v>
      </c>
      <c r="C20">
        <v>100</v>
      </c>
      <c r="D20">
        <v>100</v>
      </c>
      <c r="E20">
        <v>100</v>
      </c>
    </row>
    <row r="22" spans="1:5" x14ac:dyDescent="0.15">
      <c r="A22" s="1" t="s">
        <v>4403</v>
      </c>
    </row>
    <row r="23" spans="1:5" x14ac:dyDescent="0.15">
      <c r="A23" t="s">
        <v>4405</v>
      </c>
    </row>
    <row r="24" spans="1:5" x14ac:dyDescent="0.15">
      <c r="B24" t="s">
        <v>4406</v>
      </c>
      <c r="C24" t="s">
        <v>4407</v>
      </c>
      <c r="D24" t="s">
        <v>4402</v>
      </c>
    </row>
    <row r="25" spans="1:5" x14ac:dyDescent="0.15">
      <c r="A25" t="s">
        <v>2161</v>
      </c>
      <c r="B25">
        <v>82.22</v>
      </c>
      <c r="C25">
        <v>82.68</v>
      </c>
      <c r="D25">
        <v>82.45</v>
      </c>
    </row>
    <row r="26" spans="1:5" x14ac:dyDescent="0.15">
      <c r="A26" t="s">
        <v>2163</v>
      </c>
      <c r="B26">
        <v>10.3</v>
      </c>
      <c r="C26">
        <v>10.3</v>
      </c>
      <c r="D26">
        <v>10.3</v>
      </c>
    </row>
    <row r="27" spans="1:5" x14ac:dyDescent="0.15">
      <c r="A27" t="s">
        <v>2162</v>
      </c>
      <c r="B27">
        <v>4.28</v>
      </c>
      <c r="C27">
        <v>3.92</v>
      </c>
      <c r="D27">
        <v>4.0999999999999996</v>
      </c>
    </row>
    <row r="28" spans="1:5" x14ac:dyDescent="0.15">
      <c r="A28" t="s">
        <v>2164</v>
      </c>
      <c r="B28">
        <v>3.2</v>
      </c>
      <c r="C28">
        <v>3.1</v>
      </c>
      <c r="D28">
        <v>3.15</v>
      </c>
    </row>
    <row r="29" spans="1:5" x14ac:dyDescent="0.15">
      <c r="B29">
        <f>SUM(B25:B28)</f>
        <v>100</v>
      </c>
      <c r="C29">
        <f>SUM(C25:C28)</f>
        <v>100</v>
      </c>
      <c r="D29">
        <v>100</v>
      </c>
    </row>
    <row r="31" spans="1:5" x14ac:dyDescent="0.15">
      <c r="A31" t="s">
        <v>4408</v>
      </c>
    </row>
    <row r="32" spans="1:5" x14ac:dyDescent="0.15">
      <c r="A32" t="s">
        <v>2161</v>
      </c>
      <c r="B32">
        <v>95.3</v>
      </c>
    </row>
    <row r="33" spans="1:4" x14ac:dyDescent="0.15">
      <c r="A33" t="s">
        <v>2171</v>
      </c>
      <c r="B33">
        <v>1.6</v>
      </c>
    </row>
    <row r="34" spans="1:4" x14ac:dyDescent="0.15">
      <c r="A34" t="s">
        <v>2163</v>
      </c>
      <c r="B34">
        <v>3.1</v>
      </c>
    </row>
    <row r="35" spans="1:4" x14ac:dyDescent="0.15">
      <c r="A35" t="s">
        <v>2164</v>
      </c>
      <c r="B35" s="3" t="s">
        <v>2879</v>
      </c>
    </row>
    <row r="37" spans="1:4" x14ac:dyDescent="0.15">
      <c r="A37" s="1" t="s">
        <v>4409</v>
      </c>
    </row>
    <row r="38" spans="1:4" x14ac:dyDescent="0.15">
      <c r="A38" t="s">
        <v>4410</v>
      </c>
    </row>
    <row r="39" spans="1:4" x14ac:dyDescent="0.15">
      <c r="A39" t="s">
        <v>2161</v>
      </c>
      <c r="B39">
        <v>87.8</v>
      </c>
    </row>
    <row r="40" spans="1:4" x14ac:dyDescent="0.15">
      <c r="A40" t="s">
        <v>2162</v>
      </c>
      <c r="B40">
        <v>5.0999999999999996</v>
      </c>
    </row>
    <row r="41" spans="1:4" x14ac:dyDescent="0.15">
      <c r="A41" t="s">
        <v>2163</v>
      </c>
      <c r="B41">
        <v>6.52</v>
      </c>
    </row>
    <row r="42" spans="1:4" x14ac:dyDescent="0.15">
      <c r="A42" t="s">
        <v>2164</v>
      </c>
      <c r="B42">
        <v>0.57999999999999996</v>
      </c>
    </row>
    <row r="43" spans="1:4" x14ac:dyDescent="0.15">
      <c r="B43">
        <v>100</v>
      </c>
    </row>
    <row r="44" spans="1:4" x14ac:dyDescent="0.15">
      <c r="A44" t="s">
        <v>4414</v>
      </c>
    </row>
    <row r="45" spans="1:4" x14ac:dyDescent="0.15">
      <c r="B45" t="s">
        <v>4411</v>
      </c>
      <c r="C45" t="s">
        <v>4412</v>
      </c>
      <c r="D45" t="s">
        <v>4413</v>
      </c>
    </row>
    <row r="46" spans="1:4" x14ac:dyDescent="0.15">
      <c r="A46" t="s">
        <v>2161</v>
      </c>
      <c r="B46">
        <v>93.12</v>
      </c>
      <c r="C46">
        <v>89.27</v>
      </c>
      <c r="D46">
        <v>89.39</v>
      </c>
    </row>
    <row r="47" spans="1:4" x14ac:dyDescent="0.15">
      <c r="A47" t="s">
        <v>2162</v>
      </c>
      <c r="B47">
        <v>4.78</v>
      </c>
      <c r="C47">
        <v>5.08</v>
      </c>
      <c r="D47">
        <v>4.71</v>
      </c>
    </row>
    <row r="48" spans="1:4" x14ac:dyDescent="0.15">
      <c r="A48" t="s">
        <v>2163</v>
      </c>
      <c r="B48">
        <v>2.1</v>
      </c>
      <c r="C48">
        <v>3.52</v>
      </c>
      <c r="D48">
        <v>4.87</v>
      </c>
    </row>
    <row r="49" spans="1:5" x14ac:dyDescent="0.15">
      <c r="A49" t="s">
        <v>2164</v>
      </c>
      <c r="B49" s="3" t="s">
        <v>2879</v>
      </c>
      <c r="C49">
        <v>2.13</v>
      </c>
      <c r="D49">
        <v>1.03</v>
      </c>
    </row>
    <row r="50" spans="1:5" x14ac:dyDescent="0.15">
      <c r="B50">
        <v>100</v>
      </c>
      <c r="C50">
        <v>100</v>
      </c>
      <c r="D50">
        <v>100</v>
      </c>
    </row>
    <row r="52" spans="1:5" x14ac:dyDescent="0.15">
      <c r="A52" s="1" t="s">
        <v>4416</v>
      </c>
    </row>
    <row r="54" spans="1:5" x14ac:dyDescent="0.15">
      <c r="A54" s="1" t="s">
        <v>4417</v>
      </c>
    </row>
    <row r="55" spans="1:5" x14ac:dyDescent="0.15">
      <c r="A55" t="s">
        <v>4418</v>
      </c>
    </row>
    <row r="56" spans="1:5" x14ac:dyDescent="0.15">
      <c r="A56" t="s">
        <v>2161</v>
      </c>
      <c r="B56">
        <v>78</v>
      </c>
    </row>
    <row r="57" spans="1:5" x14ac:dyDescent="0.15">
      <c r="A57" t="s">
        <v>4419</v>
      </c>
      <c r="B57">
        <v>22</v>
      </c>
    </row>
    <row r="58" spans="1:5" x14ac:dyDescent="0.15">
      <c r="B58">
        <v>100</v>
      </c>
    </row>
    <row r="59" spans="1:5" x14ac:dyDescent="0.15">
      <c r="B59" t="s">
        <v>2161</v>
      </c>
      <c r="C59" t="s">
        <v>2162</v>
      </c>
      <c r="D59" t="s">
        <v>2163</v>
      </c>
      <c r="E59" t="s">
        <v>2164</v>
      </c>
    </row>
    <row r="60" spans="1:5" x14ac:dyDescent="0.15">
      <c r="A60" t="s">
        <v>4420</v>
      </c>
      <c r="B60">
        <v>80</v>
      </c>
      <c r="C60">
        <v>10.1</v>
      </c>
      <c r="D60">
        <v>5.6</v>
      </c>
      <c r="E60">
        <v>4.3</v>
      </c>
    </row>
    <row r="62" spans="1:5" x14ac:dyDescent="0.15">
      <c r="A62" t="s">
        <v>4421</v>
      </c>
    </row>
    <row r="63" spans="1:5" x14ac:dyDescent="0.15">
      <c r="B63" t="s">
        <v>2161</v>
      </c>
      <c r="C63" t="s">
        <v>2162</v>
      </c>
    </row>
    <row r="64" spans="1:5" x14ac:dyDescent="0.15">
      <c r="A64" t="s">
        <v>1520</v>
      </c>
      <c r="B64">
        <v>78</v>
      </c>
      <c r="C64">
        <v>22</v>
      </c>
    </row>
    <row r="66" spans="1:3" x14ac:dyDescent="0.15">
      <c r="A66" s="1" t="s">
        <v>4424</v>
      </c>
    </row>
    <row r="67" spans="1:3" x14ac:dyDescent="0.15">
      <c r="B67" t="s">
        <v>2161</v>
      </c>
      <c r="C67" t="s">
        <v>2162</v>
      </c>
    </row>
    <row r="68" spans="1:3" x14ac:dyDescent="0.15">
      <c r="A68" t="s">
        <v>4422</v>
      </c>
      <c r="B68">
        <v>80</v>
      </c>
      <c r="C68">
        <v>20</v>
      </c>
    </row>
    <row r="69" spans="1:3" x14ac:dyDescent="0.15">
      <c r="A69" t="s">
        <v>4423</v>
      </c>
      <c r="B69">
        <v>78</v>
      </c>
      <c r="C69">
        <v>22</v>
      </c>
    </row>
    <row r="71" spans="1:3" x14ac:dyDescent="0.15">
      <c r="A71" s="1" t="s">
        <v>4425</v>
      </c>
    </row>
    <row r="72" spans="1:3" x14ac:dyDescent="0.15">
      <c r="A72" t="s">
        <v>4426</v>
      </c>
    </row>
    <row r="74" spans="1:3" x14ac:dyDescent="0.15">
      <c r="A74" t="s">
        <v>4427</v>
      </c>
    </row>
    <row r="75" spans="1:3" x14ac:dyDescent="0.15">
      <c r="A75" t="s">
        <v>2161</v>
      </c>
      <c r="B75">
        <v>87.47</v>
      </c>
    </row>
    <row r="76" spans="1:3" x14ac:dyDescent="0.15">
      <c r="A76" t="s">
        <v>2162</v>
      </c>
      <c r="B76">
        <v>12.53</v>
      </c>
    </row>
    <row r="78" spans="1:3" x14ac:dyDescent="0.15">
      <c r="A78" t="s">
        <v>4428</v>
      </c>
    </row>
    <row r="80" spans="1:3" x14ac:dyDescent="0.15">
      <c r="A80" t="s">
        <v>4429</v>
      </c>
    </row>
    <row r="81" spans="1:2" x14ac:dyDescent="0.15">
      <c r="A81" t="s">
        <v>2161</v>
      </c>
      <c r="B81">
        <v>92</v>
      </c>
    </row>
    <row r="82" spans="1:2" x14ac:dyDescent="0.15">
      <c r="A82" t="s">
        <v>2162</v>
      </c>
      <c r="B82" s="59">
        <v>8</v>
      </c>
    </row>
    <row r="84" spans="1:2" x14ac:dyDescent="0.15">
      <c r="A84" t="s">
        <v>4430</v>
      </c>
    </row>
    <row r="85" spans="1:2" x14ac:dyDescent="0.15">
      <c r="A85" t="s">
        <v>2161</v>
      </c>
      <c r="B85">
        <v>85</v>
      </c>
    </row>
    <row r="86" spans="1:2" x14ac:dyDescent="0.15">
      <c r="A86" t="s">
        <v>2162</v>
      </c>
      <c r="B86">
        <v>15</v>
      </c>
    </row>
    <row r="88" spans="1:2" x14ac:dyDescent="0.15">
      <c r="A88" t="s">
        <v>4431</v>
      </c>
    </row>
    <row r="89" spans="1:2" x14ac:dyDescent="0.15">
      <c r="A89" t="s">
        <v>2161</v>
      </c>
      <c r="B89">
        <v>95</v>
      </c>
    </row>
    <row r="90" spans="1:2" x14ac:dyDescent="0.15">
      <c r="A90" t="s">
        <v>2162</v>
      </c>
      <c r="B90">
        <v>5</v>
      </c>
    </row>
    <row r="92" spans="1:2" x14ac:dyDescent="0.15">
      <c r="A92" t="s">
        <v>4432</v>
      </c>
    </row>
    <row r="93" spans="1:2" x14ac:dyDescent="0.15">
      <c r="A93" t="s">
        <v>2161</v>
      </c>
      <c r="B93">
        <v>90</v>
      </c>
    </row>
    <row r="94" spans="1:2" x14ac:dyDescent="0.15">
      <c r="A94" t="s">
        <v>2162</v>
      </c>
      <c r="B94">
        <v>10</v>
      </c>
    </row>
    <row r="96" spans="1:2" x14ac:dyDescent="0.15">
      <c r="A96" t="s">
        <v>4433</v>
      </c>
    </row>
    <row r="97" spans="1:4" x14ac:dyDescent="0.15">
      <c r="A97" t="s">
        <v>2161</v>
      </c>
      <c r="B97">
        <v>96</v>
      </c>
    </row>
    <row r="98" spans="1:4" x14ac:dyDescent="0.15">
      <c r="A98" t="s">
        <v>2162</v>
      </c>
      <c r="B98">
        <v>4</v>
      </c>
    </row>
    <row r="100" spans="1:4" x14ac:dyDescent="0.15">
      <c r="A100" t="s">
        <v>4434</v>
      </c>
    </row>
    <row r="101" spans="1:4" x14ac:dyDescent="0.15">
      <c r="A101" t="s">
        <v>2161</v>
      </c>
      <c r="B101">
        <v>92.61</v>
      </c>
    </row>
    <row r="102" spans="1:4" x14ac:dyDescent="0.15">
      <c r="A102" t="s">
        <v>2162</v>
      </c>
      <c r="B102">
        <v>7.89</v>
      </c>
    </row>
    <row r="104" spans="1:4" x14ac:dyDescent="0.15">
      <c r="A104" t="s">
        <v>4435</v>
      </c>
    </row>
    <row r="105" spans="1:4" x14ac:dyDescent="0.15">
      <c r="A105" t="s">
        <v>2161</v>
      </c>
      <c r="B105">
        <v>91</v>
      </c>
    </row>
    <row r="106" spans="1:4" x14ac:dyDescent="0.15">
      <c r="A106" t="s">
        <v>2162</v>
      </c>
      <c r="B106">
        <v>9</v>
      </c>
      <c r="D106">
        <v>25</v>
      </c>
    </row>
    <row r="108" spans="1:4" x14ac:dyDescent="0.15">
      <c r="A108" s="1" t="s">
        <v>4436</v>
      </c>
    </row>
    <row r="110" spans="1:4" x14ac:dyDescent="0.15">
      <c r="A110" s="1" t="s">
        <v>4437</v>
      </c>
    </row>
    <row r="111" spans="1:4" x14ac:dyDescent="0.15">
      <c r="A111" t="s">
        <v>4438</v>
      </c>
    </row>
    <row r="112" spans="1:4" x14ac:dyDescent="0.15">
      <c r="A112" s="1" t="s">
        <v>2161</v>
      </c>
      <c r="B112">
        <v>63.7</v>
      </c>
    </row>
    <row r="113" spans="1:2" x14ac:dyDescent="0.15">
      <c r="A113" t="s">
        <v>2163</v>
      </c>
      <c r="B113">
        <v>33.5</v>
      </c>
    </row>
    <row r="114" spans="1:2" x14ac:dyDescent="0.15">
      <c r="A114" s="1" t="s">
        <v>2162</v>
      </c>
      <c r="B114">
        <v>2.5499999999999998</v>
      </c>
    </row>
    <row r="115" spans="1:2" x14ac:dyDescent="0.15">
      <c r="A115" t="s">
        <v>2164</v>
      </c>
      <c r="B115">
        <v>0.25</v>
      </c>
    </row>
    <row r="116" spans="1:2" x14ac:dyDescent="0.15">
      <c r="B116">
        <v>100</v>
      </c>
    </row>
    <row r="117" spans="1:2" x14ac:dyDescent="0.15">
      <c r="A117" t="s">
        <v>4439</v>
      </c>
    </row>
    <row r="118" spans="1:2" x14ac:dyDescent="0.15">
      <c r="A118" t="s">
        <v>2161</v>
      </c>
      <c r="B118">
        <v>97</v>
      </c>
    </row>
    <row r="119" spans="1:2" x14ac:dyDescent="0.15">
      <c r="A119" t="s">
        <v>2162</v>
      </c>
      <c r="B119">
        <v>2.5</v>
      </c>
    </row>
    <row r="120" spans="1:2" x14ac:dyDescent="0.15">
      <c r="A120" t="s">
        <v>2164</v>
      </c>
      <c r="B120">
        <v>0.5</v>
      </c>
    </row>
    <row r="121" spans="1:2" x14ac:dyDescent="0.15">
      <c r="B121">
        <v>100</v>
      </c>
    </row>
    <row r="123" spans="1:2" x14ac:dyDescent="0.15">
      <c r="A123" t="s">
        <v>4440</v>
      </c>
    </row>
    <row r="124" spans="1:2" x14ac:dyDescent="0.15">
      <c r="A124" t="s">
        <v>2161</v>
      </c>
      <c r="B124">
        <v>72</v>
      </c>
    </row>
    <row r="125" spans="1:2" x14ac:dyDescent="0.15">
      <c r="A125" t="s">
        <v>2163</v>
      </c>
      <c r="B125">
        <v>25.2</v>
      </c>
    </row>
    <row r="126" spans="1:2" x14ac:dyDescent="0.15">
      <c r="A126" t="s">
        <v>2162</v>
      </c>
      <c r="B126">
        <v>2.5</v>
      </c>
    </row>
    <row r="127" spans="1:2" x14ac:dyDescent="0.15">
      <c r="A127" t="s">
        <v>2164</v>
      </c>
      <c r="B127">
        <v>0.3</v>
      </c>
    </row>
    <row r="128" spans="1:2" x14ac:dyDescent="0.15">
      <c r="B128">
        <v>100</v>
      </c>
    </row>
    <row r="130" spans="1:15" x14ac:dyDescent="0.15">
      <c r="A130" t="s">
        <v>4441</v>
      </c>
    </row>
    <row r="131" spans="1:15" x14ac:dyDescent="0.15">
      <c r="A131" t="s">
        <v>2161</v>
      </c>
      <c r="B131">
        <v>82</v>
      </c>
    </row>
    <row r="132" spans="1:15" x14ac:dyDescent="0.15">
      <c r="A132" t="s">
        <v>2163</v>
      </c>
      <c r="B132">
        <v>18</v>
      </c>
    </row>
    <row r="133" spans="1:15" x14ac:dyDescent="0.15">
      <c r="A133" t="s">
        <v>2162</v>
      </c>
      <c r="B133" t="s">
        <v>4442</v>
      </c>
    </row>
    <row r="134" spans="1:15" x14ac:dyDescent="0.15">
      <c r="A134" t="s">
        <v>2973</v>
      </c>
      <c r="B134" t="s">
        <v>4443</v>
      </c>
    </row>
    <row r="136" spans="1:15" x14ac:dyDescent="0.15">
      <c r="A136" t="s">
        <v>4444</v>
      </c>
    </row>
    <row r="137" spans="1:15" x14ac:dyDescent="0.15">
      <c r="A137" t="s">
        <v>2161</v>
      </c>
      <c r="B137">
        <v>82.257000000000005</v>
      </c>
    </row>
    <row r="138" spans="1:15" x14ac:dyDescent="0.15">
      <c r="A138" t="s">
        <v>2163</v>
      </c>
      <c r="B138">
        <v>17.481000000000002</v>
      </c>
    </row>
    <row r="139" spans="1:15" x14ac:dyDescent="0.15">
      <c r="A139" t="s">
        <v>2162</v>
      </c>
      <c r="B139">
        <v>0.23799999999999999</v>
      </c>
    </row>
    <row r="140" spans="1:15" x14ac:dyDescent="0.15">
      <c r="A140" t="s">
        <v>2164</v>
      </c>
      <c r="B140">
        <v>2.4E-2</v>
      </c>
    </row>
    <row r="142" spans="1:15" x14ac:dyDescent="0.15">
      <c r="A142" t="s">
        <v>4445</v>
      </c>
      <c r="B142">
        <v>1</v>
      </c>
      <c r="C142">
        <v>2</v>
      </c>
      <c r="D142">
        <v>3</v>
      </c>
      <c r="E142">
        <v>4</v>
      </c>
      <c r="F142">
        <v>5</v>
      </c>
      <c r="G142">
        <v>6</v>
      </c>
      <c r="H142">
        <v>7</v>
      </c>
      <c r="I142">
        <v>8</v>
      </c>
      <c r="J142">
        <v>9</v>
      </c>
      <c r="K142">
        <v>9</v>
      </c>
      <c r="L142">
        <v>10</v>
      </c>
      <c r="M142">
        <v>10</v>
      </c>
      <c r="N142">
        <v>11</v>
      </c>
      <c r="O142">
        <v>12</v>
      </c>
    </row>
    <row r="143" spans="1:15" x14ac:dyDescent="0.15">
      <c r="A143" t="s">
        <v>2161</v>
      </c>
      <c r="B143">
        <v>100</v>
      </c>
      <c r="C143">
        <v>70</v>
      </c>
      <c r="D143">
        <v>80</v>
      </c>
      <c r="E143">
        <v>80</v>
      </c>
      <c r="F143">
        <v>90</v>
      </c>
      <c r="G143">
        <v>63.7</v>
      </c>
      <c r="H143">
        <v>82</v>
      </c>
      <c r="I143">
        <v>64.45</v>
      </c>
      <c r="J143">
        <v>70.900000000000006</v>
      </c>
      <c r="K143">
        <v>72.430000000000007</v>
      </c>
      <c r="L143">
        <v>70.19</v>
      </c>
      <c r="M143">
        <v>69.87</v>
      </c>
      <c r="N143">
        <v>91.4</v>
      </c>
      <c r="O143">
        <v>82.25</v>
      </c>
    </row>
    <row r="144" spans="1:15" x14ac:dyDescent="0.15">
      <c r="A144" t="s">
        <v>2163</v>
      </c>
      <c r="C144">
        <v>30</v>
      </c>
      <c r="G144">
        <v>35.549999999999997</v>
      </c>
      <c r="H144">
        <v>18</v>
      </c>
      <c r="I144">
        <v>32.44</v>
      </c>
      <c r="J144">
        <v>24.05</v>
      </c>
      <c r="K144">
        <v>22.75</v>
      </c>
      <c r="L144">
        <v>26.21</v>
      </c>
      <c r="M144">
        <v>20.95</v>
      </c>
      <c r="N144">
        <v>5.53</v>
      </c>
      <c r="O144">
        <v>17.48</v>
      </c>
    </row>
    <row r="145" spans="1:15" x14ac:dyDescent="0.15">
      <c r="A145" t="s">
        <v>2162</v>
      </c>
      <c r="D145">
        <v>20</v>
      </c>
      <c r="E145">
        <v>20</v>
      </c>
      <c r="F145">
        <v>10</v>
      </c>
      <c r="G145">
        <v>2.5</v>
      </c>
      <c r="H145">
        <v>3</v>
      </c>
      <c r="I145">
        <v>0.25</v>
      </c>
      <c r="J145">
        <v>2.0004</v>
      </c>
      <c r="K145">
        <v>2.87</v>
      </c>
      <c r="L145">
        <v>1.41</v>
      </c>
      <c r="M145">
        <v>1.53</v>
      </c>
      <c r="N145">
        <v>1.7</v>
      </c>
      <c r="O145">
        <v>0.4</v>
      </c>
    </row>
    <row r="146" spans="1:15" x14ac:dyDescent="0.15">
      <c r="A146" t="s">
        <v>2164</v>
      </c>
      <c r="G146">
        <v>0.25</v>
      </c>
      <c r="H146">
        <v>1.5</v>
      </c>
      <c r="I146">
        <v>2.86</v>
      </c>
      <c r="J146">
        <v>3.05</v>
      </c>
      <c r="K146">
        <v>2.65</v>
      </c>
      <c r="L146">
        <v>2.16</v>
      </c>
      <c r="M146">
        <v>1.65</v>
      </c>
      <c r="N146">
        <v>1.87</v>
      </c>
      <c r="O146">
        <v>0.24</v>
      </c>
    </row>
    <row r="147" spans="1:15" x14ac:dyDescent="0.15">
      <c r="B147">
        <v>100</v>
      </c>
      <c r="C147">
        <v>100</v>
      </c>
      <c r="D147">
        <v>100</v>
      </c>
      <c r="E147">
        <v>100</v>
      </c>
      <c r="F147">
        <v>100</v>
      </c>
      <c r="G147">
        <v>100</v>
      </c>
      <c r="H147">
        <v>100</v>
      </c>
      <c r="I147">
        <v>100</v>
      </c>
      <c r="J147">
        <v>100</v>
      </c>
      <c r="K147">
        <v>100</v>
      </c>
      <c r="L147">
        <v>100</v>
      </c>
      <c r="M147">
        <v>100</v>
      </c>
      <c r="N147">
        <v>100</v>
      </c>
      <c r="O147">
        <v>100</v>
      </c>
    </row>
    <row r="149" spans="1:15" x14ac:dyDescent="0.15">
      <c r="A149" s="1" t="s">
        <v>4446</v>
      </c>
    </row>
    <row r="150" spans="1:15" x14ac:dyDescent="0.15">
      <c r="A150" t="s">
        <v>4447</v>
      </c>
    </row>
    <row r="151" spans="1:15" x14ac:dyDescent="0.15">
      <c r="A151" t="s">
        <v>2162</v>
      </c>
      <c r="B151">
        <v>98.5</v>
      </c>
    </row>
    <row r="152" spans="1:15" x14ac:dyDescent="0.15">
      <c r="A152" t="s">
        <v>2164</v>
      </c>
      <c r="B152">
        <v>1</v>
      </c>
    </row>
    <row r="153" spans="1:15" x14ac:dyDescent="0.15">
      <c r="A153" t="s">
        <v>2161</v>
      </c>
      <c r="B153">
        <v>0.5</v>
      </c>
    </row>
    <row r="154" spans="1:15" x14ac:dyDescent="0.15">
      <c r="B154">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29"/>
  <sheetViews>
    <sheetView zoomScale="99" workbookViewId="0">
      <selection activeCell="A2" sqref="A2"/>
    </sheetView>
  </sheetViews>
  <sheetFormatPr baseColWidth="10" defaultColWidth="11.5" defaultRowHeight="13" x14ac:dyDescent="0.15"/>
  <cols>
    <col min="1" max="2" width="11.5" customWidth="1"/>
    <col min="3" max="3" width="17" bestFit="1" customWidth="1"/>
  </cols>
  <sheetData>
    <row r="2" spans="1:16" ht="16" x14ac:dyDescent="0.2">
      <c r="A2" s="81" t="s">
        <v>4813</v>
      </c>
    </row>
    <row r="4" spans="1:16" s="1" customFormat="1" x14ac:dyDescent="0.15">
      <c r="A4" s="1" t="s">
        <v>1269</v>
      </c>
      <c r="B4" s="1" t="s">
        <v>3897</v>
      </c>
      <c r="C4" s="1" t="s">
        <v>3898</v>
      </c>
      <c r="D4" s="1" t="s">
        <v>3899</v>
      </c>
      <c r="E4" s="1" t="s">
        <v>3900</v>
      </c>
      <c r="F4" s="1" t="s">
        <v>3901</v>
      </c>
      <c r="G4" s="1" t="s">
        <v>3902</v>
      </c>
      <c r="H4" s="1" t="s">
        <v>2161</v>
      </c>
      <c r="I4" s="1" t="s">
        <v>2163</v>
      </c>
      <c r="J4" s="1" t="s">
        <v>2162</v>
      </c>
      <c r="K4" s="1" t="s">
        <v>2164</v>
      </c>
      <c r="L4" s="1" t="s">
        <v>2166</v>
      </c>
      <c r="M4" s="1" t="s">
        <v>2165</v>
      </c>
      <c r="N4" s="1" t="s">
        <v>2478</v>
      </c>
      <c r="O4" s="1" t="s">
        <v>3924</v>
      </c>
      <c r="P4" s="1" t="s">
        <v>2246</v>
      </c>
    </row>
    <row r="5" spans="1:16" x14ac:dyDescent="0.15">
      <c r="A5">
        <v>1</v>
      </c>
      <c r="B5">
        <v>26</v>
      </c>
      <c r="C5" t="s">
        <v>3903</v>
      </c>
      <c r="D5" t="s">
        <v>3921</v>
      </c>
      <c r="E5">
        <v>303</v>
      </c>
      <c r="F5">
        <v>19.62</v>
      </c>
      <c r="G5">
        <v>8.5510000000000002</v>
      </c>
      <c r="H5">
        <v>89.1</v>
      </c>
      <c r="I5">
        <v>5.9</v>
      </c>
      <c r="J5">
        <v>3.2</v>
      </c>
      <c r="N5">
        <v>1.7</v>
      </c>
      <c r="O5">
        <v>99.9</v>
      </c>
      <c r="P5">
        <f>SUM(H5:N5)</f>
        <v>99.9</v>
      </c>
    </row>
    <row r="6" spans="1:16" x14ac:dyDescent="0.15">
      <c r="A6">
        <v>2</v>
      </c>
      <c r="B6">
        <v>42</v>
      </c>
      <c r="C6" t="s">
        <v>3904</v>
      </c>
      <c r="D6" t="s">
        <v>3921</v>
      </c>
      <c r="E6">
        <v>369</v>
      </c>
      <c r="F6">
        <v>23.89</v>
      </c>
      <c r="G6">
        <v>8.5589999999999993</v>
      </c>
      <c r="H6">
        <v>87.1</v>
      </c>
      <c r="I6">
        <v>6.6</v>
      </c>
      <c r="J6">
        <v>3.8</v>
      </c>
      <c r="L6">
        <v>1.1000000000000001</v>
      </c>
      <c r="N6">
        <v>1.4</v>
      </c>
      <c r="O6">
        <v>100</v>
      </c>
      <c r="P6">
        <f t="shared" ref="P6:P26" si="0">SUM(H6:N6)</f>
        <v>99.999999999999986</v>
      </c>
    </row>
    <row r="7" spans="1:16" x14ac:dyDescent="0.15">
      <c r="A7">
        <v>3</v>
      </c>
      <c r="B7">
        <v>70</v>
      </c>
      <c r="C7" t="s">
        <v>3905</v>
      </c>
      <c r="D7" t="s">
        <v>3921</v>
      </c>
      <c r="E7">
        <v>370</v>
      </c>
      <c r="F7">
        <v>23.95</v>
      </c>
      <c r="G7">
        <v>8.4589999999999996</v>
      </c>
      <c r="H7">
        <v>75</v>
      </c>
      <c r="I7">
        <v>20.399999999999999</v>
      </c>
      <c r="J7">
        <v>2.8</v>
      </c>
      <c r="N7">
        <v>0.8</v>
      </c>
      <c r="O7">
        <v>100</v>
      </c>
      <c r="P7">
        <f t="shared" si="0"/>
        <v>99</v>
      </c>
    </row>
    <row r="8" spans="1:16" x14ac:dyDescent="0.15">
      <c r="A8">
        <v>4</v>
      </c>
      <c r="B8">
        <v>79</v>
      </c>
      <c r="C8" t="s">
        <v>60</v>
      </c>
      <c r="D8" t="s">
        <v>3921</v>
      </c>
      <c r="E8">
        <v>354</v>
      </c>
      <c r="F8">
        <v>22.92</v>
      </c>
      <c r="G8">
        <v>8.875</v>
      </c>
      <c r="H8">
        <v>82.3</v>
      </c>
      <c r="I8">
        <v>12.9</v>
      </c>
      <c r="J8">
        <v>3.5</v>
      </c>
      <c r="N8">
        <v>1.3</v>
      </c>
      <c r="O8">
        <v>100</v>
      </c>
      <c r="P8">
        <f t="shared" si="0"/>
        <v>100</v>
      </c>
    </row>
    <row r="9" spans="1:16" x14ac:dyDescent="0.15">
      <c r="A9">
        <v>5</v>
      </c>
      <c r="B9">
        <v>81</v>
      </c>
      <c r="C9" t="s">
        <v>3906</v>
      </c>
      <c r="D9" t="s">
        <v>3922</v>
      </c>
      <c r="E9">
        <v>284</v>
      </c>
      <c r="F9">
        <v>18.39</v>
      </c>
      <c r="G9">
        <v>8.3230000000000004</v>
      </c>
      <c r="H9">
        <v>85.4</v>
      </c>
      <c r="I9">
        <v>11.9</v>
      </c>
      <c r="J9">
        <v>1.9</v>
      </c>
      <c r="N9">
        <v>0.8</v>
      </c>
      <c r="O9">
        <v>100</v>
      </c>
      <c r="P9">
        <f t="shared" si="0"/>
        <v>100.00000000000001</v>
      </c>
    </row>
    <row r="10" spans="1:16" x14ac:dyDescent="0.15">
      <c r="A10">
        <v>6</v>
      </c>
      <c r="B10">
        <v>96</v>
      </c>
      <c r="C10" t="s">
        <v>3907</v>
      </c>
      <c r="D10" t="s">
        <v>3921</v>
      </c>
      <c r="E10">
        <v>399</v>
      </c>
      <c r="F10">
        <v>25.84</v>
      </c>
      <c r="G10">
        <v>8.7460000000000004</v>
      </c>
      <c r="H10">
        <v>75.2</v>
      </c>
      <c r="I10">
        <v>16.2</v>
      </c>
      <c r="J10">
        <v>4.7</v>
      </c>
      <c r="L10">
        <v>3.6</v>
      </c>
      <c r="N10">
        <v>0.25</v>
      </c>
      <c r="O10">
        <v>99.5</v>
      </c>
      <c r="P10">
        <f t="shared" si="0"/>
        <v>99.95</v>
      </c>
    </row>
    <row r="11" spans="1:16" x14ac:dyDescent="0.15">
      <c r="A11">
        <v>7</v>
      </c>
      <c r="B11">
        <v>98</v>
      </c>
      <c r="C11" t="s">
        <v>49</v>
      </c>
      <c r="D11" t="s">
        <v>3921</v>
      </c>
      <c r="E11">
        <v>378</v>
      </c>
      <c r="F11">
        <v>24.48</v>
      </c>
      <c r="G11">
        <v>8.6479999999999997</v>
      </c>
      <c r="H11">
        <v>86.3</v>
      </c>
      <c r="I11">
        <v>7.9</v>
      </c>
      <c r="J11">
        <v>3.4</v>
      </c>
      <c r="K11">
        <v>1.8</v>
      </c>
      <c r="N11">
        <v>0.6</v>
      </c>
      <c r="O11">
        <v>100</v>
      </c>
      <c r="P11">
        <f t="shared" si="0"/>
        <v>100</v>
      </c>
    </row>
    <row r="12" spans="1:16" x14ac:dyDescent="0.15">
      <c r="A12">
        <v>8</v>
      </c>
      <c r="B12">
        <v>117</v>
      </c>
      <c r="C12" t="s">
        <v>3908</v>
      </c>
      <c r="D12" t="s">
        <v>3921</v>
      </c>
      <c r="E12">
        <v>364</v>
      </c>
      <c r="F12">
        <v>23.57</v>
      </c>
      <c r="G12">
        <v>8.7149999999999999</v>
      </c>
      <c r="H12">
        <v>78.95</v>
      </c>
      <c r="I12">
        <v>18.399999999999999</v>
      </c>
      <c r="J12">
        <v>2.4</v>
      </c>
      <c r="N12">
        <v>0.3</v>
      </c>
      <c r="O12">
        <v>100.05</v>
      </c>
      <c r="P12">
        <f t="shared" si="0"/>
        <v>100.05</v>
      </c>
    </row>
    <row r="13" spans="1:16" x14ac:dyDescent="0.15">
      <c r="A13">
        <v>9</v>
      </c>
      <c r="B13">
        <v>161</v>
      </c>
      <c r="C13" t="s">
        <v>3909</v>
      </c>
      <c r="D13" t="s">
        <v>3921</v>
      </c>
      <c r="E13">
        <v>331</v>
      </c>
      <c r="F13">
        <v>21.43</v>
      </c>
      <c r="G13">
        <v>8.6633999999999993</v>
      </c>
      <c r="H13">
        <v>76.3</v>
      </c>
      <c r="I13">
        <v>16.600000000000001</v>
      </c>
      <c r="J13">
        <v>5.3</v>
      </c>
      <c r="N13">
        <v>1.8</v>
      </c>
      <c r="O13">
        <v>100</v>
      </c>
      <c r="P13">
        <f t="shared" si="0"/>
        <v>100</v>
      </c>
    </row>
    <row r="14" spans="1:16" x14ac:dyDescent="0.15">
      <c r="A14">
        <v>10</v>
      </c>
      <c r="B14">
        <v>180</v>
      </c>
      <c r="C14" t="s">
        <v>3910</v>
      </c>
      <c r="D14" t="s">
        <v>3921</v>
      </c>
      <c r="E14">
        <v>381</v>
      </c>
      <c r="F14">
        <v>24.67</v>
      </c>
      <c r="G14">
        <v>8.7279999999999998</v>
      </c>
      <c r="H14">
        <v>77.599999999999994</v>
      </c>
      <c r="I14">
        <v>7.3</v>
      </c>
      <c r="J14">
        <v>5.3</v>
      </c>
      <c r="K14">
        <v>8.1</v>
      </c>
      <c r="N14">
        <v>1.7</v>
      </c>
      <c r="O14">
        <v>100</v>
      </c>
      <c r="P14">
        <f t="shared" si="0"/>
        <v>99.999999999999986</v>
      </c>
    </row>
    <row r="15" spans="1:16" x14ac:dyDescent="0.15">
      <c r="A15">
        <v>11</v>
      </c>
      <c r="B15">
        <v>193</v>
      </c>
      <c r="C15" t="s">
        <v>3911</v>
      </c>
      <c r="D15" t="s">
        <v>3922</v>
      </c>
      <c r="E15">
        <v>320</v>
      </c>
      <c r="F15">
        <v>20.72</v>
      </c>
      <c r="G15">
        <v>8.6479999999999997</v>
      </c>
      <c r="H15">
        <v>87.2</v>
      </c>
      <c r="I15">
        <v>5.5</v>
      </c>
      <c r="J15">
        <v>4.3</v>
      </c>
      <c r="K15">
        <v>1.4</v>
      </c>
      <c r="N15">
        <v>1.7</v>
      </c>
      <c r="O15">
        <v>100.1</v>
      </c>
      <c r="P15">
        <f t="shared" si="0"/>
        <v>100.10000000000001</v>
      </c>
    </row>
    <row r="16" spans="1:16" x14ac:dyDescent="0.15">
      <c r="A16">
        <v>12</v>
      </c>
      <c r="B16">
        <v>222</v>
      </c>
      <c r="C16" t="s">
        <v>3912</v>
      </c>
      <c r="D16" t="s">
        <v>3922</v>
      </c>
      <c r="E16">
        <v>251</v>
      </c>
      <c r="F16">
        <v>16.28</v>
      </c>
      <c r="G16">
        <v>8.7650000000000006</v>
      </c>
      <c r="H16">
        <v>63.6</v>
      </c>
      <c r="I16">
        <v>19.399999999999999</v>
      </c>
      <c r="J16">
        <v>3.1</v>
      </c>
      <c r="K16">
        <v>10.9</v>
      </c>
      <c r="L16">
        <v>1.1000000000000001</v>
      </c>
      <c r="M16">
        <v>0.45</v>
      </c>
      <c r="N16">
        <v>1.4</v>
      </c>
      <c r="O16">
        <v>99.95</v>
      </c>
      <c r="P16">
        <f t="shared" si="0"/>
        <v>99.95</v>
      </c>
    </row>
    <row r="17" spans="1:16" x14ac:dyDescent="0.15">
      <c r="A17">
        <v>13</v>
      </c>
      <c r="B17">
        <v>224</v>
      </c>
      <c r="C17" t="s">
        <v>3913</v>
      </c>
      <c r="D17" t="s">
        <v>3922</v>
      </c>
      <c r="E17">
        <v>295</v>
      </c>
      <c r="F17">
        <v>19.13</v>
      </c>
      <c r="G17">
        <v>8.9540000000000006</v>
      </c>
      <c r="H17">
        <v>66.7</v>
      </c>
      <c r="I17">
        <v>18.600000000000001</v>
      </c>
      <c r="J17">
        <v>4.7</v>
      </c>
      <c r="K17">
        <v>7.8</v>
      </c>
      <c r="L17">
        <v>0.9</v>
      </c>
      <c r="N17">
        <v>1.25</v>
      </c>
      <c r="O17">
        <v>99.95</v>
      </c>
      <c r="P17">
        <f t="shared" si="0"/>
        <v>99.950000000000017</v>
      </c>
    </row>
    <row r="18" spans="1:16" x14ac:dyDescent="0.15">
      <c r="A18">
        <v>14</v>
      </c>
      <c r="B18">
        <v>260</v>
      </c>
      <c r="C18" t="s">
        <v>3914</v>
      </c>
      <c r="D18" t="s">
        <v>3923</v>
      </c>
      <c r="E18">
        <v>40.5</v>
      </c>
      <c r="F18">
        <v>2.62</v>
      </c>
      <c r="G18">
        <v>8.4</v>
      </c>
      <c r="H18">
        <v>80.25</v>
      </c>
      <c r="I18">
        <v>10.1</v>
      </c>
      <c r="J18">
        <v>7.8</v>
      </c>
      <c r="N18">
        <v>1.9</v>
      </c>
      <c r="O18">
        <v>0.05</v>
      </c>
      <c r="P18">
        <f t="shared" si="0"/>
        <v>100.05</v>
      </c>
    </row>
    <row r="19" spans="1:16" x14ac:dyDescent="0.15">
      <c r="A19">
        <v>15</v>
      </c>
      <c r="B19">
        <v>260</v>
      </c>
      <c r="C19" t="s">
        <v>3915</v>
      </c>
      <c r="D19" t="s">
        <v>3923</v>
      </c>
      <c r="E19">
        <v>58</v>
      </c>
      <c r="F19">
        <v>3.76</v>
      </c>
      <c r="G19">
        <v>8.2850000000000001</v>
      </c>
      <c r="H19">
        <v>86.2</v>
      </c>
      <c r="I19">
        <v>6.7</v>
      </c>
      <c r="J19">
        <v>6.1</v>
      </c>
      <c r="N19">
        <v>1</v>
      </c>
      <c r="O19">
        <v>100</v>
      </c>
      <c r="P19">
        <f t="shared" si="0"/>
        <v>100</v>
      </c>
    </row>
    <row r="20" spans="1:16" x14ac:dyDescent="0.15">
      <c r="A20">
        <v>16</v>
      </c>
      <c r="B20">
        <v>270</v>
      </c>
      <c r="C20" t="s">
        <v>1005</v>
      </c>
      <c r="D20" t="s">
        <v>3923</v>
      </c>
      <c r="E20">
        <v>62</v>
      </c>
      <c r="F20">
        <v>4.01</v>
      </c>
      <c r="G20">
        <v>8.3330000000000002</v>
      </c>
      <c r="H20">
        <v>83.9</v>
      </c>
      <c r="I20">
        <v>8.5500000000000007</v>
      </c>
      <c r="J20">
        <v>2.5499999999999998</v>
      </c>
      <c r="K20">
        <v>1.6</v>
      </c>
      <c r="L20">
        <v>1.7</v>
      </c>
      <c r="N20">
        <v>1.7</v>
      </c>
      <c r="O20">
        <v>100</v>
      </c>
      <c r="P20">
        <f t="shared" si="0"/>
        <v>100</v>
      </c>
    </row>
    <row r="21" spans="1:16" x14ac:dyDescent="0.15">
      <c r="A21">
        <v>17</v>
      </c>
      <c r="B21">
        <v>276</v>
      </c>
      <c r="C21" t="s">
        <v>72</v>
      </c>
      <c r="D21" t="s">
        <v>3923</v>
      </c>
      <c r="E21">
        <v>72</v>
      </c>
      <c r="F21">
        <v>4.66</v>
      </c>
      <c r="G21">
        <v>8.4700000000000006</v>
      </c>
      <c r="H21">
        <v>80.599999999999994</v>
      </c>
      <c r="I21">
        <v>11.3</v>
      </c>
      <c r="J21">
        <v>4.4000000000000004</v>
      </c>
      <c r="K21">
        <v>1.9</v>
      </c>
      <c r="N21">
        <v>1.8</v>
      </c>
      <c r="O21">
        <v>100</v>
      </c>
      <c r="P21">
        <f t="shared" si="0"/>
        <v>100</v>
      </c>
    </row>
    <row r="22" spans="1:16" x14ac:dyDescent="0.15">
      <c r="A22">
        <v>18</v>
      </c>
      <c r="B22">
        <v>306</v>
      </c>
      <c r="C22" t="s">
        <v>3916</v>
      </c>
      <c r="D22" t="s">
        <v>3922</v>
      </c>
      <c r="E22">
        <v>98</v>
      </c>
      <c r="F22">
        <v>6.35</v>
      </c>
      <c r="G22">
        <v>8.7110000000000003</v>
      </c>
      <c r="H22">
        <v>82.5</v>
      </c>
      <c r="I22">
        <v>2.5</v>
      </c>
      <c r="J22">
        <v>6.9</v>
      </c>
      <c r="K22">
        <v>5.6</v>
      </c>
      <c r="N22">
        <v>2.5</v>
      </c>
      <c r="O22">
        <v>100</v>
      </c>
      <c r="P22">
        <f t="shared" si="0"/>
        <v>100</v>
      </c>
    </row>
    <row r="23" spans="1:16" x14ac:dyDescent="0.15">
      <c r="A23">
        <v>19</v>
      </c>
      <c r="B23">
        <v>340</v>
      </c>
      <c r="C23" t="s">
        <v>3917</v>
      </c>
      <c r="D23" t="s">
        <v>3923</v>
      </c>
      <c r="E23">
        <v>34</v>
      </c>
      <c r="F23">
        <v>2.21</v>
      </c>
      <c r="G23">
        <v>8.9280000000000008</v>
      </c>
      <c r="H23">
        <v>96.8</v>
      </c>
      <c r="J23">
        <v>2.5</v>
      </c>
      <c r="N23">
        <v>0.7</v>
      </c>
      <c r="O23">
        <v>100</v>
      </c>
      <c r="P23">
        <f t="shared" si="0"/>
        <v>100</v>
      </c>
    </row>
    <row r="24" spans="1:16" x14ac:dyDescent="0.15">
      <c r="A24">
        <v>20</v>
      </c>
      <c r="B24">
        <v>364</v>
      </c>
      <c r="C24" t="s">
        <v>3918</v>
      </c>
      <c r="D24" t="s">
        <v>3923</v>
      </c>
      <c r="E24">
        <v>27.5</v>
      </c>
      <c r="F24">
        <v>1.78</v>
      </c>
      <c r="G24">
        <v>8.8000000000000007</v>
      </c>
      <c r="H24">
        <v>87.3</v>
      </c>
      <c r="J24">
        <v>2.1</v>
      </c>
      <c r="K24">
        <v>7.45</v>
      </c>
      <c r="N24">
        <v>3.1</v>
      </c>
      <c r="O24">
        <v>99.95</v>
      </c>
      <c r="P24">
        <f t="shared" si="0"/>
        <v>99.949999999999989</v>
      </c>
    </row>
    <row r="25" spans="1:16" x14ac:dyDescent="0.15">
      <c r="A25">
        <v>21</v>
      </c>
      <c r="B25">
        <v>383</v>
      </c>
      <c r="C25" t="s">
        <v>3919</v>
      </c>
      <c r="D25" t="s">
        <v>3923</v>
      </c>
      <c r="E25">
        <v>13.5</v>
      </c>
      <c r="F25">
        <v>0.87</v>
      </c>
      <c r="G25">
        <v>8.3070000000000004</v>
      </c>
      <c r="H25">
        <v>88.9</v>
      </c>
      <c r="J25">
        <v>5.85</v>
      </c>
      <c r="N25">
        <v>5.3</v>
      </c>
      <c r="O25">
        <v>100</v>
      </c>
      <c r="P25">
        <f t="shared" si="0"/>
        <v>100.05</v>
      </c>
    </row>
    <row r="26" spans="1:16" x14ac:dyDescent="0.15">
      <c r="A26">
        <v>22</v>
      </c>
      <c r="B26">
        <v>403</v>
      </c>
      <c r="C26" t="s">
        <v>3920</v>
      </c>
      <c r="D26" t="s">
        <v>3923</v>
      </c>
      <c r="E26">
        <v>18</v>
      </c>
      <c r="F26">
        <v>1.1599999999999999</v>
      </c>
      <c r="G26">
        <v>9</v>
      </c>
      <c r="H26">
        <v>63.9</v>
      </c>
      <c r="I26">
        <v>22.7</v>
      </c>
      <c r="J26">
        <v>9.3000000000000007</v>
      </c>
      <c r="N26">
        <v>4.0999999999999996</v>
      </c>
      <c r="O26">
        <v>100</v>
      </c>
      <c r="P26">
        <f t="shared" si="0"/>
        <v>99.999999999999986</v>
      </c>
    </row>
    <row r="29" spans="1:16" x14ac:dyDescent="0.15">
      <c r="A29" t="s">
        <v>3925</v>
      </c>
    </row>
  </sheetData>
  <pageMargins left="0.75" right="0.75" top="1" bottom="1"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52</vt:i4>
      </vt:variant>
    </vt:vector>
  </HeadingPairs>
  <TitlesOfParts>
    <vt:vector size="52" baseType="lpstr">
      <vt:lpstr>Wiegleb 1777</vt:lpstr>
      <vt:lpstr>Dize 1790, 1799</vt:lpstr>
      <vt:lpstr>Klaproth 1792-3</vt:lpstr>
      <vt:lpstr>Pearson 1796</vt:lpstr>
      <vt:lpstr>Mongez 1804</vt:lpstr>
      <vt:lpstr>Klaproth 1808</vt:lpstr>
      <vt:lpstr>Klaproth 1815</vt:lpstr>
      <vt:lpstr>Gill 1823</vt:lpstr>
      <vt:lpstr>Parkes 1826</vt:lpstr>
      <vt:lpstr>Hunefeld u. Picht 1827</vt:lpstr>
      <vt:lpstr>Goebel 1830</vt:lpstr>
      <vt:lpstr>Dumas 1833</vt:lpstr>
      <vt:lpstr>Berzelius 1836</vt:lpstr>
      <vt:lpstr>Schubarth 1839</vt:lpstr>
      <vt:lpstr>Goebel 1842</vt:lpstr>
      <vt:lpstr>Kruse 1842</vt:lpstr>
      <vt:lpstr>Schreiber 1842</vt:lpstr>
      <vt:lpstr>v. Santen u. Lisch 1844</vt:lpstr>
      <vt:lpstr>Moessard 1845</vt:lpstr>
      <vt:lpstr>Erdmann 1847 and 1857</vt:lpstr>
      <vt:lpstr>Onnen 1848</vt:lpstr>
      <vt:lpstr>Mallet 1849</vt:lpstr>
      <vt:lpstr>Sabatier and Sabatier 1850</vt:lpstr>
      <vt:lpstr>Wilson 1851</vt:lpstr>
      <vt:lpstr>Berlin 1852</vt:lpstr>
      <vt:lpstr>Bobbiere 1852</vt:lpstr>
      <vt:lpstr>Girardin 1852, 1853</vt:lpstr>
      <vt:lpstr>Phillips 1852</vt:lpstr>
      <vt:lpstr>Wocel 1852-4</vt:lpstr>
      <vt:lpstr>Hawranek 1853</vt:lpstr>
      <vt:lpstr>Wocel 1854</vt:lpstr>
      <vt:lpstr>Napier 1856</vt:lpstr>
      <vt:lpstr>Otto 1855</vt:lpstr>
      <vt:lpstr>Uvarov 1855</vt:lpstr>
      <vt:lpstr>Wocel 1855</vt:lpstr>
      <vt:lpstr>Phillips &amp; Darlington 1857</vt:lpstr>
      <vt:lpstr>Genth 1858</vt:lpstr>
      <vt:lpstr>Fellenberg 1860-6</vt:lpstr>
      <vt:lpstr>Mommsen 1860</vt:lpstr>
      <vt:lpstr>Percy 1861</vt:lpstr>
      <vt:lpstr>Roux 1861</vt:lpstr>
      <vt:lpstr>Abel and Field 1862</vt:lpstr>
      <vt:lpstr>Wilson 1862</vt:lpstr>
      <vt:lpstr>Commaille 1863</vt:lpstr>
      <vt:lpstr>Delvaux 1863</vt:lpstr>
      <vt:lpstr>Bischoff 1865</vt:lpstr>
      <vt:lpstr>Church 1865</vt:lpstr>
      <vt:lpstr>Wibel 1865</vt:lpstr>
      <vt:lpstr>Struve 1866</vt:lpstr>
      <vt:lpstr>Stolba 1867</vt:lpstr>
      <vt:lpstr>von Sacken 1868</vt:lpstr>
      <vt:lpstr>Bibra 1869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Pollard</dc:creator>
  <cp:lastModifiedBy>Mark Pollard</cp:lastModifiedBy>
  <cp:lastPrinted>2015-03-19T09:25:31Z</cp:lastPrinted>
  <dcterms:created xsi:type="dcterms:W3CDTF">2015-03-01T14:23:39Z</dcterms:created>
  <dcterms:modified xsi:type="dcterms:W3CDTF">2024-01-14T14:54:00Z</dcterms:modified>
</cp:coreProperties>
</file>